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435" windowWidth="21840" windowHeight="9165"/>
  </bookViews>
  <sheets>
    <sheet name="ИНД 5" sheetId="3" r:id="rId1"/>
    <sheet name="ИНД 45 " sheetId="5" r:id="rId2"/>
    <sheet name="ИНД 49" sheetId="6" r:id="rId3"/>
    <sheet name="Ленинград.5" sheetId="7" r:id="rId4"/>
    <sheet name="Ленинград.15 а" sheetId="8" r:id="rId5"/>
    <sheet name="Ленинград.23 " sheetId="10" r:id="rId6"/>
    <sheet name="Ленинград.23а" sheetId="9" r:id="rId7"/>
    <sheet name="Ленинградская,24" sheetId="28" r:id="rId8"/>
    <sheet name="Ленинград.28" sheetId="12" r:id="rId9"/>
    <sheet name="Ленина 10" sheetId="13" r:id="rId10"/>
    <sheet name="Ленина 14" sheetId="14" r:id="rId11"/>
    <sheet name="Ленина 16" sheetId="15" r:id="rId12"/>
    <sheet name="Ленина 18" sheetId="16" r:id="rId13"/>
    <sheet name="Ленина 19" sheetId="17" r:id="rId14"/>
    <sheet name="Ленина 21" sheetId="18" r:id="rId15"/>
    <sheet name="Ленина 23" sheetId="19" r:id="rId16"/>
    <sheet name="Ленина 25" sheetId="20" r:id="rId17"/>
    <sheet name="Гагарина 50" sheetId="21" r:id="rId18"/>
    <sheet name="Роза Л. 41" sheetId="22" r:id="rId19"/>
    <sheet name="Роза Л. 43" sheetId="23" r:id="rId20"/>
    <sheet name="Бубнова 18" sheetId="24" r:id="rId21"/>
    <sheet name="Бубнова 27" sheetId="25" r:id="rId22"/>
    <sheet name="Андроновых 1" sheetId="26" r:id="rId23"/>
    <sheet name="Андроновых 3" sheetId="27" r:id="rId24"/>
    <sheet name="Лист3" sheetId="4" r:id="rId25"/>
  </sheets>
  <calcPr calcId="152511"/>
</workbook>
</file>

<file path=xl/calcChain.xml><?xml version="1.0" encoding="utf-8"?>
<calcChain xmlns="http://schemas.openxmlformats.org/spreadsheetml/2006/main">
  <c r="C58" i="28"/>
  <c r="D58"/>
  <c r="C90"/>
  <c r="C85"/>
  <c r="F92"/>
  <c r="F85"/>
  <c r="F90" s="1"/>
  <c r="F62"/>
  <c r="F43"/>
  <c r="F7"/>
  <c r="D85" l="1"/>
  <c r="D83"/>
  <c r="C83"/>
  <c r="D80"/>
  <c r="C80"/>
  <c r="D75"/>
  <c r="C75" s="1"/>
  <c r="D69"/>
  <c r="C69" s="1"/>
  <c r="D63"/>
  <c r="C63" s="1"/>
  <c r="E62"/>
  <c r="D62" s="1"/>
  <c r="D61"/>
  <c r="C61"/>
  <c r="D55"/>
  <c r="C55"/>
  <c r="D50"/>
  <c r="C50"/>
  <c r="D47"/>
  <c r="C47" s="1"/>
  <c r="D44"/>
  <c r="C44"/>
  <c r="E43"/>
  <c r="D43" s="1"/>
  <c r="D41"/>
  <c r="C41"/>
  <c r="D39"/>
  <c r="C39"/>
  <c r="D38"/>
  <c r="C38"/>
  <c r="D35"/>
  <c r="C35"/>
  <c r="D29"/>
  <c r="C29" s="1"/>
  <c r="D25"/>
  <c r="C25"/>
  <c r="D19"/>
  <c r="C19" s="1"/>
  <c r="D16"/>
  <c r="C16"/>
  <c r="D13"/>
  <c r="C13"/>
  <c r="D8"/>
  <c r="C8"/>
  <c r="E7"/>
  <c r="D7" s="1"/>
  <c r="C62" l="1"/>
  <c r="C43"/>
  <c r="C7"/>
  <c r="E90"/>
  <c r="D90" s="1"/>
  <c r="E91" i="6" l="1"/>
  <c r="E63"/>
  <c r="E45"/>
  <c r="F89" i="23"/>
  <c r="E87"/>
  <c r="C87"/>
  <c r="F87"/>
  <c r="D82"/>
  <c r="F89" i="22"/>
  <c r="F87"/>
  <c r="E87"/>
  <c r="D82"/>
  <c r="C82" s="1"/>
  <c r="F89" i="12"/>
  <c r="C44"/>
  <c r="C50"/>
  <c r="C80"/>
  <c r="C83"/>
  <c r="F91"/>
  <c r="D85"/>
  <c r="C85" s="1"/>
  <c r="D88" i="9"/>
  <c r="F90"/>
  <c r="F88"/>
  <c r="C88"/>
  <c r="D83"/>
  <c r="C83" s="1"/>
  <c r="F92" i="10"/>
  <c r="D90"/>
  <c r="C90"/>
  <c r="F90"/>
  <c r="E90"/>
  <c r="C86"/>
  <c r="D86"/>
  <c r="F90" i="8"/>
  <c r="F88"/>
  <c r="C88"/>
  <c r="D88"/>
  <c r="E88"/>
  <c r="C83"/>
  <c r="F88" i="7"/>
  <c r="C88"/>
  <c r="E88"/>
  <c r="C84"/>
  <c r="D84"/>
  <c r="F87" i="20"/>
  <c r="C87"/>
  <c r="D87"/>
  <c r="E87"/>
  <c r="C83"/>
  <c r="D83"/>
  <c r="F87" i="19"/>
  <c r="C87"/>
  <c r="D87"/>
  <c r="E87"/>
  <c r="C83"/>
  <c r="F88" i="18"/>
  <c r="C88"/>
  <c r="D88"/>
  <c r="E88"/>
  <c r="C83"/>
  <c r="D88" i="17"/>
  <c r="F88"/>
  <c r="C88"/>
  <c r="E88"/>
  <c r="C83"/>
  <c r="D83"/>
  <c r="D85" i="16"/>
  <c r="C85"/>
  <c r="F85"/>
  <c r="E85"/>
  <c r="C82"/>
  <c r="D82"/>
  <c r="E86" i="15"/>
  <c r="C86"/>
  <c r="F86"/>
  <c r="C81"/>
  <c r="D81"/>
  <c r="E7"/>
  <c r="C87" i="14"/>
  <c r="F87"/>
  <c r="E87"/>
  <c r="C83"/>
  <c r="D83"/>
  <c r="E86" i="13"/>
  <c r="F86"/>
  <c r="C86"/>
  <c r="D82"/>
  <c r="C82" s="1"/>
  <c r="E8"/>
  <c r="C91" i="6"/>
  <c r="F91"/>
  <c r="C86"/>
  <c r="E9"/>
  <c r="D86"/>
  <c r="C60"/>
  <c r="F89" i="5"/>
  <c r="E89"/>
  <c r="C89"/>
  <c r="C84"/>
  <c r="D84"/>
  <c r="E60"/>
  <c r="E45"/>
  <c r="E9"/>
  <c r="C82" i="23" l="1"/>
  <c r="F90" i="3"/>
  <c r="C90"/>
  <c r="E90"/>
  <c r="C85"/>
  <c r="D85"/>
  <c r="C85" i="21"/>
  <c r="C59"/>
  <c r="C89"/>
  <c r="F89"/>
  <c r="E89"/>
  <c r="D85"/>
  <c r="D88" i="25"/>
  <c r="F88"/>
  <c r="E88"/>
  <c r="C83"/>
  <c r="D83"/>
  <c r="F88" i="24"/>
  <c r="C81"/>
  <c r="C88"/>
  <c r="C83"/>
  <c r="D78"/>
  <c r="D88"/>
  <c r="E88"/>
  <c r="C78"/>
  <c r="C67"/>
  <c r="C61"/>
  <c r="C60"/>
  <c r="C59"/>
  <c r="C56"/>
  <c r="C51"/>
  <c r="C45"/>
  <c r="C40"/>
  <c r="C39"/>
  <c r="C36"/>
  <c r="C30"/>
  <c r="C26"/>
  <c r="C20"/>
  <c r="C17"/>
  <c r="C14"/>
  <c r="C9"/>
  <c r="C8"/>
  <c r="C48"/>
  <c r="D59"/>
  <c r="D83"/>
  <c r="C82"/>
  <c r="D82"/>
  <c r="C87" i="26"/>
  <c r="F87"/>
  <c r="C82"/>
  <c r="D82"/>
  <c r="F87" i="27" l="1"/>
  <c r="D82" l="1"/>
  <c r="C82" s="1"/>
  <c r="D8"/>
  <c r="C8"/>
  <c r="E8" l="1"/>
  <c r="C78" l="1"/>
  <c r="C81"/>
  <c r="E44"/>
  <c r="C78" i="26"/>
  <c r="C81"/>
  <c r="C59"/>
  <c r="E44"/>
  <c r="E8"/>
  <c r="E44" i="25"/>
  <c r="E8"/>
  <c r="E44" i="24"/>
  <c r="E8"/>
  <c r="E43" i="23" l="1"/>
  <c r="E7"/>
  <c r="E8" i="22"/>
  <c r="E44" i="21" l="1"/>
  <c r="E8"/>
  <c r="C78" i="20" l="1"/>
  <c r="C81"/>
  <c r="E44"/>
  <c r="E8"/>
  <c r="E44" i="19"/>
  <c r="E8"/>
  <c r="E44" i="18"/>
  <c r="E8"/>
  <c r="E44" i="17" l="1"/>
  <c r="E8"/>
  <c r="E59" i="16"/>
  <c r="E43"/>
  <c r="E7"/>
  <c r="E58" i="15"/>
  <c r="E43"/>
  <c r="E60" i="14"/>
  <c r="E44"/>
  <c r="E8"/>
  <c r="E59" i="13"/>
  <c r="E44"/>
  <c r="E62" i="12"/>
  <c r="E43"/>
  <c r="E7"/>
  <c r="E44" i="9"/>
  <c r="E8"/>
  <c r="E63" i="10"/>
  <c r="E45"/>
  <c r="E9"/>
  <c r="E60" i="8"/>
  <c r="E45"/>
  <c r="E9"/>
  <c r="C9" s="1"/>
  <c r="E61" i="7"/>
  <c r="E45"/>
  <c r="E9"/>
  <c r="E89" i="12" l="1"/>
  <c r="C81" i="6"/>
  <c r="C84"/>
  <c r="C79" i="5"/>
  <c r="C82"/>
  <c r="C10" i="3"/>
  <c r="E61"/>
  <c r="C61" s="1"/>
  <c r="E45"/>
  <c r="C45" s="1"/>
  <c r="E9"/>
  <c r="C9" s="1"/>
  <c r="C59" i="27" l="1"/>
  <c r="D81" i="25"/>
  <c r="D78"/>
  <c r="C81"/>
  <c r="C78"/>
  <c r="C73"/>
  <c r="C67"/>
  <c r="C61"/>
  <c r="C14"/>
  <c r="C9"/>
  <c r="C8"/>
  <c r="C20"/>
  <c r="C26"/>
  <c r="C30"/>
  <c r="C36"/>
  <c r="C40"/>
  <c r="C42"/>
  <c r="C45"/>
  <c r="C48"/>
  <c r="C51"/>
  <c r="C56"/>
  <c r="C59"/>
  <c r="C58" i="23"/>
  <c r="E60" i="24"/>
  <c r="C43" i="23"/>
  <c r="C7"/>
  <c r="C56" i="21"/>
  <c r="C48"/>
  <c r="C45"/>
  <c r="C9"/>
  <c r="D8"/>
  <c r="C43" i="12"/>
  <c r="D7"/>
  <c r="D9" i="8"/>
  <c r="D21"/>
  <c r="D31"/>
  <c r="D37"/>
  <c r="D41"/>
  <c r="D43"/>
  <c r="D45"/>
  <c r="D52"/>
  <c r="D61"/>
  <c r="D67"/>
  <c r="D73"/>
  <c r="D78"/>
  <c r="D81"/>
  <c r="D81" i="6"/>
  <c r="D9" i="5"/>
  <c r="C7" i="12" l="1"/>
  <c r="C61"/>
  <c r="D60" i="24"/>
  <c r="C44" i="25"/>
  <c r="C60"/>
  <c r="C88" s="1"/>
  <c r="D61" i="12"/>
  <c r="D58" i="23" l="1"/>
  <c r="C80"/>
  <c r="C77"/>
  <c r="C72"/>
  <c r="C66"/>
  <c r="C60"/>
  <c r="C55"/>
  <c r="C50"/>
  <c r="C47"/>
  <c r="C44"/>
  <c r="C41"/>
  <c r="C39"/>
  <c r="C38"/>
  <c r="C35"/>
  <c r="C29"/>
  <c r="C25"/>
  <c r="C19"/>
  <c r="C16"/>
  <c r="C13"/>
  <c r="C8"/>
  <c r="E59"/>
  <c r="C80" i="22"/>
  <c r="C77"/>
  <c r="C72"/>
  <c r="C66"/>
  <c r="C60"/>
  <c r="C56"/>
  <c r="C51"/>
  <c r="C48"/>
  <c r="C45"/>
  <c r="C42"/>
  <c r="C40"/>
  <c r="C39"/>
  <c r="C36"/>
  <c r="C30"/>
  <c r="C26"/>
  <c r="C20"/>
  <c r="C17"/>
  <c r="C14"/>
  <c r="C9"/>
  <c r="E44"/>
  <c r="E59"/>
  <c r="C62" i="12"/>
  <c r="C89" s="1"/>
  <c r="C16"/>
  <c r="C81" i="9"/>
  <c r="C78"/>
  <c r="C73"/>
  <c r="C67"/>
  <c r="C62"/>
  <c r="C59"/>
  <c r="C56"/>
  <c r="C51"/>
  <c r="C48"/>
  <c r="C42"/>
  <c r="C40"/>
  <c r="C39"/>
  <c r="C30"/>
  <c r="C20"/>
  <c r="E61"/>
  <c r="E88" s="1"/>
  <c r="C84" i="10"/>
  <c r="C81"/>
  <c r="C76"/>
  <c r="C70"/>
  <c r="C64"/>
  <c r="C60"/>
  <c r="C57"/>
  <c r="C52"/>
  <c r="C49"/>
  <c r="C46"/>
  <c r="C43"/>
  <c r="C41"/>
  <c r="C40"/>
  <c r="C37"/>
  <c r="C31"/>
  <c r="C27"/>
  <c r="C21"/>
  <c r="C18"/>
  <c r="C15"/>
  <c r="C10"/>
  <c r="C81" i="8"/>
  <c r="C78"/>
  <c r="C73"/>
  <c r="C67"/>
  <c r="C61"/>
  <c r="C57"/>
  <c r="C52"/>
  <c r="C49"/>
  <c r="C46"/>
  <c r="C43"/>
  <c r="C41"/>
  <c r="C40"/>
  <c r="C37"/>
  <c r="C31"/>
  <c r="C27"/>
  <c r="C21"/>
  <c r="C18"/>
  <c r="C15"/>
  <c r="C10"/>
  <c r="C82" i="7"/>
  <c r="C79"/>
  <c r="C74"/>
  <c r="C68"/>
  <c r="C62"/>
  <c r="C60"/>
  <c r="C57"/>
  <c r="C52"/>
  <c r="C49"/>
  <c r="C46"/>
  <c r="C43"/>
  <c r="C41"/>
  <c r="C40"/>
  <c r="C37"/>
  <c r="C31"/>
  <c r="C27"/>
  <c r="C21"/>
  <c r="C18"/>
  <c r="C15"/>
  <c r="C10"/>
  <c r="C9" s="1"/>
  <c r="C59" i="20"/>
  <c r="E60"/>
  <c r="C81" i="19"/>
  <c r="C78"/>
  <c r="C59"/>
  <c r="E60"/>
  <c r="C81" i="18"/>
  <c r="C78"/>
  <c r="C73"/>
  <c r="C67"/>
  <c r="C61"/>
  <c r="C59"/>
  <c r="C56"/>
  <c r="C51"/>
  <c r="C48"/>
  <c r="C45"/>
  <c r="C42"/>
  <c r="C40"/>
  <c r="C39"/>
  <c r="C36"/>
  <c r="C30"/>
  <c r="C26"/>
  <c r="C20"/>
  <c r="C17"/>
  <c r="C14"/>
  <c r="C9"/>
  <c r="C81" i="17"/>
  <c r="C78"/>
  <c r="C73"/>
  <c r="C67"/>
  <c r="C61"/>
  <c r="C59"/>
  <c r="C56"/>
  <c r="C51"/>
  <c r="C48"/>
  <c r="C45"/>
  <c r="C42"/>
  <c r="C40"/>
  <c r="C39"/>
  <c r="C36"/>
  <c r="C30"/>
  <c r="C26"/>
  <c r="C20"/>
  <c r="C17"/>
  <c r="C14"/>
  <c r="C9"/>
  <c r="E60"/>
  <c r="C80" i="16"/>
  <c r="C77"/>
  <c r="C72"/>
  <c r="C66"/>
  <c r="C60"/>
  <c r="C58"/>
  <c r="C55"/>
  <c r="C44"/>
  <c r="C41"/>
  <c r="C39"/>
  <c r="C38"/>
  <c r="C35"/>
  <c r="C29"/>
  <c r="C25"/>
  <c r="C19"/>
  <c r="C16"/>
  <c r="C13"/>
  <c r="C8"/>
  <c r="C8" i="15"/>
  <c r="C13"/>
  <c r="C16"/>
  <c r="C19"/>
  <c r="C25"/>
  <c r="C29"/>
  <c r="C38"/>
  <c r="C39"/>
  <c r="C44"/>
  <c r="C47"/>
  <c r="C50"/>
  <c r="C55"/>
  <c r="C59"/>
  <c r="C65"/>
  <c r="C76"/>
  <c r="C79"/>
  <c r="C71"/>
  <c r="C41"/>
  <c r="C35"/>
  <c r="C81" i="14"/>
  <c r="C78"/>
  <c r="C73"/>
  <c r="C67"/>
  <c r="C61"/>
  <c r="C59"/>
  <c r="C8" i="13"/>
  <c r="C9"/>
  <c r="C44"/>
  <c r="C77"/>
  <c r="C80"/>
  <c r="C9" i="10" l="1"/>
  <c r="C60" i="8"/>
  <c r="C45"/>
  <c r="C45" i="7"/>
  <c r="C61"/>
  <c r="C59" i="23"/>
  <c r="C7" i="15"/>
  <c r="C58"/>
  <c r="D83" i="3"/>
  <c r="C15"/>
  <c r="C18"/>
  <c r="C21"/>
  <c r="C27"/>
  <c r="C31"/>
  <c r="C40"/>
  <c r="C41"/>
  <c r="C43"/>
  <c r="C46"/>
  <c r="C49"/>
  <c r="C52"/>
  <c r="C57"/>
  <c r="C62"/>
  <c r="C68"/>
  <c r="C75"/>
  <c r="C14" i="21"/>
  <c r="C20"/>
  <c r="C26"/>
  <c r="C30"/>
  <c r="C36"/>
  <c r="C40"/>
  <c r="C42"/>
  <c r="C75"/>
  <c r="C69"/>
  <c r="C63"/>
  <c r="C51"/>
  <c r="C39"/>
  <c r="C17"/>
  <c r="C8"/>
  <c r="D83"/>
  <c r="C17" i="25"/>
  <c r="C39"/>
  <c r="E60" i="27"/>
  <c r="D81" i="26"/>
  <c r="E60" l="1"/>
  <c r="E87" s="1"/>
  <c r="D9"/>
  <c r="D8"/>
  <c r="C8" s="1"/>
  <c r="D42" i="25" l="1"/>
  <c r="E60"/>
  <c r="C42" i="27"/>
  <c r="D42"/>
  <c r="D81"/>
  <c r="C42" i="26"/>
  <c r="D42"/>
  <c r="C42" i="24" l="1"/>
  <c r="D42"/>
  <c r="D9"/>
  <c r="D8"/>
  <c r="D80" i="23" l="1"/>
  <c r="D41"/>
  <c r="D80" i="22"/>
  <c r="D42"/>
  <c r="C59" l="1"/>
  <c r="C44"/>
  <c r="C8"/>
  <c r="E62" i="21"/>
  <c r="D56"/>
  <c r="D42"/>
  <c r="C87" i="22" l="1"/>
  <c r="C62" i="21"/>
  <c r="D81" i="24"/>
  <c r="D81" i="20"/>
  <c r="C42"/>
  <c r="D42"/>
  <c r="C42" i="19"/>
  <c r="D42"/>
  <c r="D42" i="18" l="1"/>
  <c r="E60" l="1"/>
  <c r="D83" i="19"/>
  <c r="D82"/>
  <c r="C82" s="1"/>
  <c r="D81"/>
  <c r="D83" i="18"/>
  <c r="D82"/>
  <c r="C82" s="1"/>
  <c r="D81"/>
  <c r="D42" i="17"/>
  <c r="C8" l="1"/>
  <c r="C44"/>
  <c r="C60"/>
  <c r="D43" i="10"/>
  <c r="C45" l="1"/>
  <c r="C63"/>
  <c r="D82" i="7"/>
  <c r="C37" i="3"/>
  <c r="G42"/>
  <c r="D57" l="1"/>
  <c r="D75"/>
  <c r="D68"/>
  <c r="D62"/>
  <c r="C60" i="14" l="1"/>
  <c r="D45" i="13" l="1"/>
  <c r="C45" s="1"/>
  <c r="D9"/>
  <c r="D8"/>
  <c r="C61" i="9" l="1"/>
  <c r="D42"/>
  <c r="D81"/>
  <c r="C43" i="15" l="1"/>
  <c r="C7" i="16" l="1"/>
  <c r="C59"/>
  <c r="D80"/>
  <c r="D79" i="15" l="1"/>
  <c r="D41"/>
  <c r="D81" i="14" l="1"/>
  <c r="D42"/>
  <c r="C42" s="1"/>
  <c r="D26"/>
  <c r="C26" s="1"/>
  <c r="D80" i="13"/>
  <c r="D42"/>
  <c r="C42" s="1"/>
  <c r="D83" i="12" l="1"/>
  <c r="D41"/>
  <c r="C41" s="1"/>
  <c r="D84" i="10" l="1"/>
  <c r="D45" i="6" l="1"/>
  <c r="D84"/>
  <c r="D63"/>
  <c r="D60"/>
  <c r="D43"/>
  <c r="C43" s="1"/>
  <c r="D82" i="5"/>
  <c r="D60"/>
  <c r="D43"/>
  <c r="C43" s="1"/>
  <c r="E87" i="27" l="1"/>
  <c r="D60" i="7" l="1"/>
  <c r="D78" i="27" l="1"/>
  <c r="D73"/>
  <c r="C73" s="1"/>
  <c r="D67"/>
  <c r="C67" s="1"/>
  <c r="D61"/>
  <c r="C61" s="1"/>
  <c r="D60"/>
  <c r="D59"/>
  <c r="D56"/>
  <c r="C56" s="1"/>
  <c r="D51"/>
  <c r="C51" s="1"/>
  <c r="D48"/>
  <c r="C48" s="1"/>
  <c r="D45"/>
  <c r="C45" s="1"/>
  <c r="D44"/>
  <c r="D40"/>
  <c r="C40" s="1"/>
  <c r="D39"/>
  <c r="C39" s="1"/>
  <c r="D36"/>
  <c r="C36" s="1"/>
  <c r="D30"/>
  <c r="C30" s="1"/>
  <c r="D26"/>
  <c r="C26" s="1"/>
  <c r="D20"/>
  <c r="C20" s="1"/>
  <c r="D17"/>
  <c r="C17" s="1"/>
  <c r="D14"/>
  <c r="C14" s="1"/>
  <c r="D9"/>
  <c r="C9" s="1"/>
  <c r="D78" i="26"/>
  <c r="D73"/>
  <c r="C73" s="1"/>
  <c r="D67"/>
  <c r="C67" s="1"/>
  <c r="D61"/>
  <c r="C61" s="1"/>
  <c r="D60"/>
  <c r="D59"/>
  <c r="D56"/>
  <c r="C56" s="1"/>
  <c r="D51"/>
  <c r="C51" s="1"/>
  <c r="D48"/>
  <c r="C48" s="1"/>
  <c r="D45"/>
  <c r="C45" s="1"/>
  <c r="D44"/>
  <c r="D40"/>
  <c r="C40" s="1"/>
  <c r="D39"/>
  <c r="C39" s="1"/>
  <c r="D36"/>
  <c r="C36" s="1"/>
  <c r="D30"/>
  <c r="C30" s="1"/>
  <c r="D26"/>
  <c r="C26" s="1"/>
  <c r="D20"/>
  <c r="C20" s="1"/>
  <c r="D17"/>
  <c r="C17" s="1"/>
  <c r="D14"/>
  <c r="C14" s="1"/>
  <c r="C9"/>
  <c r="D73" i="25"/>
  <c r="D67"/>
  <c r="D61"/>
  <c r="D60"/>
  <c r="D59"/>
  <c r="D56"/>
  <c r="D51"/>
  <c r="D48"/>
  <c r="D45"/>
  <c r="D44"/>
  <c r="D40"/>
  <c r="D39"/>
  <c r="D36"/>
  <c r="D30"/>
  <c r="D26"/>
  <c r="D20"/>
  <c r="D17"/>
  <c r="D14"/>
  <c r="D9"/>
  <c r="D8"/>
  <c r="D73" i="24"/>
  <c r="C73" s="1"/>
  <c r="D67"/>
  <c r="D61"/>
  <c r="D56"/>
  <c r="D51"/>
  <c r="D48"/>
  <c r="D45"/>
  <c r="D44"/>
  <c r="D40"/>
  <c r="D39"/>
  <c r="D36"/>
  <c r="D30"/>
  <c r="D26"/>
  <c r="D20"/>
  <c r="D17"/>
  <c r="D14"/>
  <c r="D77" i="23"/>
  <c r="D72"/>
  <c r="D66"/>
  <c r="D60"/>
  <c r="D59"/>
  <c r="D55"/>
  <c r="D50"/>
  <c r="D47"/>
  <c r="D44"/>
  <c r="D43"/>
  <c r="D39"/>
  <c r="D38"/>
  <c r="D35"/>
  <c r="D29"/>
  <c r="D25"/>
  <c r="D19"/>
  <c r="D16"/>
  <c r="D13"/>
  <c r="D8"/>
  <c r="D7"/>
  <c r="D77" i="22"/>
  <c r="D72"/>
  <c r="D66"/>
  <c r="D60"/>
  <c r="D59"/>
  <c r="D56"/>
  <c r="D51"/>
  <c r="D48"/>
  <c r="D45"/>
  <c r="D44"/>
  <c r="D40"/>
  <c r="D39"/>
  <c r="D36"/>
  <c r="D30"/>
  <c r="D26"/>
  <c r="D20"/>
  <c r="D17"/>
  <c r="D14"/>
  <c r="D9"/>
  <c r="D8"/>
  <c r="D80" i="21"/>
  <c r="D75"/>
  <c r="D69"/>
  <c r="D63"/>
  <c r="D62"/>
  <c r="D59"/>
  <c r="D51"/>
  <c r="D48"/>
  <c r="D45"/>
  <c r="D44"/>
  <c r="C44" s="1"/>
  <c r="D40"/>
  <c r="D39"/>
  <c r="D36"/>
  <c r="D30"/>
  <c r="D26"/>
  <c r="D20"/>
  <c r="D17"/>
  <c r="D14"/>
  <c r="D9"/>
  <c r="D78" i="20"/>
  <c r="D73"/>
  <c r="C73" s="1"/>
  <c r="D67"/>
  <c r="C67" s="1"/>
  <c r="D61"/>
  <c r="C61" s="1"/>
  <c r="D60"/>
  <c r="D59"/>
  <c r="D56"/>
  <c r="C56" s="1"/>
  <c r="D51"/>
  <c r="C51" s="1"/>
  <c r="D48"/>
  <c r="C48" s="1"/>
  <c r="D45"/>
  <c r="C45" s="1"/>
  <c r="D44"/>
  <c r="C44" s="1"/>
  <c r="D40"/>
  <c r="C40" s="1"/>
  <c r="D39"/>
  <c r="C39" s="1"/>
  <c r="D36"/>
  <c r="C36" s="1"/>
  <c r="D30"/>
  <c r="C30" s="1"/>
  <c r="D26"/>
  <c r="C26" s="1"/>
  <c r="D20"/>
  <c r="C20" s="1"/>
  <c r="D17"/>
  <c r="C17" s="1"/>
  <c r="D14"/>
  <c r="C14" s="1"/>
  <c r="D9"/>
  <c r="C9" s="1"/>
  <c r="D8"/>
  <c r="D78" i="19"/>
  <c r="D73"/>
  <c r="C73" s="1"/>
  <c r="D67"/>
  <c r="C67" s="1"/>
  <c r="D61"/>
  <c r="C61" s="1"/>
  <c r="D60"/>
  <c r="D59"/>
  <c r="D56"/>
  <c r="C56" s="1"/>
  <c r="D51"/>
  <c r="C51" s="1"/>
  <c r="D48"/>
  <c r="C48" s="1"/>
  <c r="D45"/>
  <c r="C45" s="1"/>
  <c r="D44"/>
  <c r="D40"/>
  <c r="C40" s="1"/>
  <c r="D39"/>
  <c r="C39" s="1"/>
  <c r="D36"/>
  <c r="C36" s="1"/>
  <c r="D30"/>
  <c r="C30" s="1"/>
  <c r="D26"/>
  <c r="C26" s="1"/>
  <c r="D20"/>
  <c r="C20" s="1"/>
  <c r="D17"/>
  <c r="C17" s="1"/>
  <c r="D14"/>
  <c r="C14" s="1"/>
  <c r="D9"/>
  <c r="C9" s="1"/>
  <c r="D8"/>
  <c r="C8" s="1"/>
  <c r="D78" i="18"/>
  <c r="D73"/>
  <c r="D67"/>
  <c r="D61"/>
  <c r="D60"/>
  <c r="C60" s="1"/>
  <c r="D59"/>
  <c r="D56"/>
  <c r="D51"/>
  <c r="D48"/>
  <c r="D45"/>
  <c r="D44"/>
  <c r="C44" s="1"/>
  <c r="D40"/>
  <c r="D39"/>
  <c r="D36"/>
  <c r="D30"/>
  <c r="D26"/>
  <c r="D20"/>
  <c r="D17"/>
  <c r="D14"/>
  <c r="D9"/>
  <c r="D8"/>
  <c r="C8" s="1"/>
  <c r="D82" i="17"/>
  <c r="C82" s="1"/>
  <c r="D81"/>
  <c r="D78"/>
  <c r="D73"/>
  <c r="D67"/>
  <c r="D61"/>
  <c r="D60"/>
  <c r="D59"/>
  <c r="D56"/>
  <c r="D51"/>
  <c r="D48"/>
  <c r="D45"/>
  <c r="D44"/>
  <c r="D40"/>
  <c r="D39"/>
  <c r="D36"/>
  <c r="D30"/>
  <c r="D26"/>
  <c r="D20"/>
  <c r="D17"/>
  <c r="D14"/>
  <c r="D9"/>
  <c r="D8"/>
  <c r="D77" i="16"/>
  <c r="D72"/>
  <c r="D66"/>
  <c r="D60"/>
  <c r="D59"/>
  <c r="D58"/>
  <c r="D55"/>
  <c r="D50"/>
  <c r="C50" s="1"/>
  <c r="D47"/>
  <c r="C47" s="1"/>
  <c r="D44"/>
  <c r="D43"/>
  <c r="D39"/>
  <c r="D38"/>
  <c r="D35"/>
  <c r="D29"/>
  <c r="D25"/>
  <c r="D19"/>
  <c r="D16"/>
  <c r="D13"/>
  <c r="D8"/>
  <c r="D7"/>
  <c r="D76" i="15"/>
  <c r="D71"/>
  <c r="D65"/>
  <c r="D59"/>
  <c r="D58"/>
  <c r="D55"/>
  <c r="D50"/>
  <c r="D47"/>
  <c r="D44"/>
  <c r="D43"/>
  <c r="D39"/>
  <c r="D38"/>
  <c r="D35"/>
  <c r="D29"/>
  <c r="D25"/>
  <c r="D19"/>
  <c r="D16"/>
  <c r="D13"/>
  <c r="D8"/>
  <c r="D7"/>
  <c r="D78" i="14"/>
  <c r="D73"/>
  <c r="D67"/>
  <c r="D61"/>
  <c r="D60"/>
  <c r="D59"/>
  <c r="D56"/>
  <c r="C56" s="1"/>
  <c r="D51"/>
  <c r="C51" s="1"/>
  <c r="D48"/>
  <c r="C48" s="1"/>
  <c r="D45"/>
  <c r="C45" s="1"/>
  <c r="D44"/>
  <c r="D40"/>
  <c r="C40" s="1"/>
  <c r="D39"/>
  <c r="C39" s="1"/>
  <c r="D36"/>
  <c r="C36" s="1"/>
  <c r="D30"/>
  <c r="C30" s="1"/>
  <c r="D20"/>
  <c r="C20" s="1"/>
  <c r="D17"/>
  <c r="C17" s="1"/>
  <c r="D14"/>
  <c r="C14" s="1"/>
  <c r="D9"/>
  <c r="C9" s="1"/>
  <c r="D8"/>
  <c r="C8" s="1"/>
  <c r="D77" i="13"/>
  <c r="D72"/>
  <c r="C72" s="1"/>
  <c r="D66"/>
  <c r="C66" s="1"/>
  <c r="D60"/>
  <c r="C60" s="1"/>
  <c r="D59"/>
  <c r="D56"/>
  <c r="C56" s="1"/>
  <c r="D51"/>
  <c r="C51" s="1"/>
  <c r="D48"/>
  <c r="C48" s="1"/>
  <c r="D44"/>
  <c r="D40"/>
  <c r="C40" s="1"/>
  <c r="D39"/>
  <c r="C39" s="1"/>
  <c r="D36"/>
  <c r="C36" s="1"/>
  <c r="D30"/>
  <c r="C30" s="1"/>
  <c r="D26"/>
  <c r="C26" s="1"/>
  <c r="D20"/>
  <c r="C20" s="1"/>
  <c r="D17"/>
  <c r="C17" s="1"/>
  <c r="D14"/>
  <c r="C14" s="1"/>
  <c r="D80" i="12"/>
  <c r="D75"/>
  <c r="C75" s="1"/>
  <c r="D69"/>
  <c r="C69" s="1"/>
  <c r="D63"/>
  <c r="C63" s="1"/>
  <c r="D62"/>
  <c r="D58"/>
  <c r="C58" s="1"/>
  <c r="D55"/>
  <c r="C55" s="1"/>
  <c r="D50"/>
  <c r="D47"/>
  <c r="C47" s="1"/>
  <c r="D44"/>
  <c r="D43"/>
  <c r="D39"/>
  <c r="C39" s="1"/>
  <c r="D38"/>
  <c r="C38" s="1"/>
  <c r="D35"/>
  <c r="C35" s="1"/>
  <c r="D29"/>
  <c r="C29" s="1"/>
  <c r="D25"/>
  <c r="C25" s="1"/>
  <c r="D19"/>
  <c r="C19" s="1"/>
  <c r="D16"/>
  <c r="D13"/>
  <c r="C13" s="1"/>
  <c r="D8"/>
  <c r="C8" s="1"/>
  <c r="D81" i="10"/>
  <c r="D76"/>
  <c r="D70"/>
  <c r="D64"/>
  <c r="D63"/>
  <c r="D60"/>
  <c r="D57"/>
  <c r="D52"/>
  <c r="D49"/>
  <c r="D46"/>
  <c r="D45"/>
  <c r="D41"/>
  <c r="D40"/>
  <c r="D37"/>
  <c r="D31"/>
  <c r="D27"/>
  <c r="D21"/>
  <c r="D18"/>
  <c r="D15"/>
  <c r="D10"/>
  <c r="D9"/>
  <c r="D78" i="9"/>
  <c r="D73"/>
  <c r="D67"/>
  <c r="D62"/>
  <c r="D61"/>
  <c r="D59"/>
  <c r="D56"/>
  <c r="D51"/>
  <c r="D48"/>
  <c r="D45"/>
  <c r="C45" s="1"/>
  <c r="D44"/>
  <c r="D40"/>
  <c r="D39"/>
  <c r="D36"/>
  <c r="C36" s="1"/>
  <c r="D30"/>
  <c r="D26"/>
  <c r="C26" s="1"/>
  <c r="D20"/>
  <c r="D17"/>
  <c r="C17" s="1"/>
  <c r="D14"/>
  <c r="C14" s="1"/>
  <c r="D9"/>
  <c r="C9" s="1"/>
  <c r="D8"/>
  <c r="D83" i="8"/>
  <c r="D82"/>
  <c r="C82" s="1"/>
  <c r="D60"/>
  <c r="D57"/>
  <c r="D49"/>
  <c r="D46"/>
  <c r="D40"/>
  <c r="D27"/>
  <c r="D18"/>
  <c r="D15"/>
  <c r="D79" i="7"/>
  <c r="D74"/>
  <c r="D68"/>
  <c r="D62"/>
  <c r="D61"/>
  <c r="D57"/>
  <c r="D52"/>
  <c r="D49"/>
  <c r="D46"/>
  <c r="D45"/>
  <c r="D41"/>
  <c r="D40"/>
  <c r="D37"/>
  <c r="D31"/>
  <c r="D27"/>
  <c r="D21"/>
  <c r="D18"/>
  <c r="D15"/>
  <c r="D10"/>
  <c r="D9"/>
  <c r="D76" i="6"/>
  <c r="C76" s="1"/>
  <c r="D70"/>
  <c r="C70" s="1"/>
  <c r="D64"/>
  <c r="C64" s="1"/>
  <c r="D57"/>
  <c r="C57" s="1"/>
  <c r="D52"/>
  <c r="C52" s="1"/>
  <c r="D49"/>
  <c r="C49" s="1"/>
  <c r="D46"/>
  <c r="C46" s="1"/>
  <c r="D41"/>
  <c r="C41" s="1"/>
  <c r="D40"/>
  <c r="C40" s="1"/>
  <c r="D37"/>
  <c r="C37" s="1"/>
  <c r="D31"/>
  <c r="C31" s="1"/>
  <c r="D27"/>
  <c r="C27" s="1"/>
  <c r="D21"/>
  <c r="C21" s="1"/>
  <c r="D18"/>
  <c r="C18" s="1"/>
  <c r="D15"/>
  <c r="C15" s="1"/>
  <c r="D10"/>
  <c r="C10" s="1"/>
  <c r="D9"/>
  <c r="D79" i="5"/>
  <c r="D74"/>
  <c r="C74" s="1"/>
  <c r="D67"/>
  <c r="C67" s="1"/>
  <c r="D61"/>
  <c r="C61" s="1"/>
  <c r="D57"/>
  <c r="C57" s="1"/>
  <c r="D52"/>
  <c r="C52" s="1"/>
  <c r="D49"/>
  <c r="C49" s="1"/>
  <c r="D46"/>
  <c r="C46" s="1"/>
  <c r="D45"/>
  <c r="D41"/>
  <c r="C41" s="1"/>
  <c r="D40"/>
  <c r="C40" s="1"/>
  <c r="D37"/>
  <c r="C37" s="1"/>
  <c r="D31"/>
  <c r="C31" s="1"/>
  <c r="D27"/>
  <c r="C27" s="1"/>
  <c r="D21"/>
  <c r="C21" s="1"/>
  <c r="D18"/>
  <c r="C18" s="1"/>
  <c r="D15"/>
  <c r="C15" s="1"/>
  <c r="D10"/>
  <c r="C10" s="1"/>
  <c r="D10" i="3"/>
  <c r="D9"/>
  <c r="D80"/>
  <c r="D61"/>
  <c r="D52"/>
  <c r="D49"/>
  <c r="D46"/>
  <c r="D45"/>
  <c r="D43"/>
  <c r="D41"/>
  <c r="D40"/>
  <c r="D37"/>
  <c r="D31"/>
  <c r="D27"/>
  <c r="D21"/>
  <c r="D18"/>
  <c r="D15"/>
  <c r="D87" i="23" l="1"/>
  <c r="D87" i="22"/>
  <c r="D89" i="12"/>
  <c r="C60" i="19"/>
  <c r="C63" i="6"/>
  <c r="C45"/>
  <c r="C9"/>
  <c r="C60" i="5"/>
  <c r="C45"/>
  <c r="C9"/>
  <c r="C44" i="24"/>
  <c r="C60" i="26"/>
  <c r="C60" i="27"/>
  <c r="C44" i="19"/>
  <c r="C59" i="13"/>
  <c r="D87" i="26"/>
  <c r="C60" i="20"/>
  <c r="C8"/>
  <c r="C44" i="27"/>
  <c r="C44" i="26"/>
  <c r="C43" i="16"/>
  <c r="C44" i="14"/>
  <c r="C8" i="9"/>
  <c r="C44"/>
  <c r="D90" i="3"/>
  <c r="D89" i="5"/>
  <c r="D87" i="27"/>
  <c r="D89" i="21"/>
  <c r="D86" i="15"/>
  <c r="D87" i="14"/>
  <c r="D86" i="13"/>
  <c r="D88" i="7"/>
  <c r="D91" i="6"/>
  <c r="C87" i="27" l="1"/>
</calcChain>
</file>

<file path=xl/sharedStrings.xml><?xml version="1.0" encoding="utf-8"?>
<sst xmlns="http://schemas.openxmlformats.org/spreadsheetml/2006/main" count="3502" uniqueCount="141">
  <si>
    <t>Наименование работ и услуг</t>
  </si>
  <si>
    <t>Периодичность выполнения работ и оказания услуг</t>
  </si>
  <si>
    <t>Стоимость на 1 кв.м общей площади (руб. в месяц)</t>
  </si>
  <si>
    <t xml:space="preserve"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 </t>
  </si>
  <si>
    <t>1. Работы, выполняемые в отношении всех видов фундаментов:</t>
  </si>
  <si>
    <t>проверка технического состояния видимых частей конструкций с выявлением:</t>
  </si>
  <si>
    <t>признаков неравномерных осадок фундаментов всех типов</t>
  </si>
  <si>
    <t>2 раза в год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</si>
  <si>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</si>
  <si>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</si>
  <si>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по мере необходимости</t>
  </si>
  <si>
    <t>2. Работы, выполняемые для надлежащего содержания стен многоквартирных домов:</t>
  </si>
  <si>
    <r>
  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  </r>
  </si>
  <si>
    <t>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</si>
  <si>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3. Работы, выполняемые в целях надлежащего содержания перекрытий и покрытий многоквартирных домов: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</si>
  <si>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колебаний,выявление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покрытиями, проверка состояния утеплителя, гидроизоляции и звукоизоляции, адгезии отделочных слоев к конструкциям перекрытия (покрытия)</t>
  </si>
  <si>
    <t>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</si>
  <si>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4. Работы, выполняемые в целях надлежащего содержания крыш многоквартирных домов:</t>
  </si>
  <si>
    <t>проверка кровли на отсутствие протечек</t>
  </si>
  <si>
    <t>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</si>
  <si>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проверка температурно-влажностного режима и воздухообмена на чердаке</t>
  </si>
  <si>
    <t>проверка и при необходимости очистка кровли от скопления снега и наледи</t>
  </si>
  <si>
    <t>при выявлении нарушений, приводящих к протечкам, -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</si>
  <si>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5.  Работы, выполняемые в целях надлежащего содержания лестниц многоквартирных домов:</t>
  </si>
  <si>
    <t>выявление деформации и повреждений в несущих конструкциях, надежности крепления ограждений, выбоин и сколов в ступенях</t>
  </si>
  <si>
    <t>выявление прогибов несущих конструкций,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</si>
  <si>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6. Работы, выполняемые в целях надлежащего содержания фасадов многоквартирных домов:</t>
  </si>
  <si>
    <t>выявление нарушений отделки фасадов и их отдельных элементов, ослабления связи отделочных слоев со стенами</t>
  </si>
  <si>
    <t>выявление нарушений и эксплуатационных качеств несущих конструкций, гидроизоляции, элементов металлических ограждений</t>
  </si>
  <si>
    <t>контроль состояния и восстановление или замена отдельных элементов крылец и зонтов над входами в здание</t>
  </si>
  <si>
    <t>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</si>
  <si>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1 раз в 3 года</t>
  </si>
  <si>
    <t>7. Работы, выполняемые в целях надлежащего содержания перегородок в многоквартирных домах: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</si>
  <si>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</si>
  <si>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1 раз в год</t>
  </si>
  <si>
    <t>8. Работы, выполняемые в целях надлежащего содержания внутренней отделки многоквартирных домов, - проверка состояния внутренней отделки.   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</t>
  </si>
  <si>
    <t>9. Работы, выполняемые в целях надлежащего содержания полов помещений, относящихся к общему имуществу в многоквартирном доме:</t>
  </si>
  <si>
    <t>проверка состояния основания, поверхностного слоя и работоспособности системы вентиляции (для деревянных полов)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</si>
  <si>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</si>
  <si>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</si>
  <si>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</si>
  <si>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систем вентиляции и дымоудаления многоквартирных домов:</t>
  </si>
  <si>
    <t>проверка утепления теплых чердаков, плотности закрытия входов на них</t>
  </si>
  <si>
    <t>устранение неплотностей в вентиляционных каналах и шахтах, устранение засоров в каналах,при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</si>
  <si>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12.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</si>
  <si>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проверка исправности, работоспособности, запорной арматуры, контрольно-измерительных приборов, коллективных (общедомовых) приборов учета,  элементов, скрытых от постоянного наблюдения (разводящих трубопроводов и оборудования на чердаках, в подвалах и каналах)</t>
  </si>
  <si>
    <t>ежемесячно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</si>
  <si>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</si>
  <si>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еженедельно</t>
  </si>
  <si>
    <t>13. Работы, выполняемые в целях надлежащего содержания систем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</si>
  <si>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</si>
  <si>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</si>
  <si>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</si>
  <si>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промывка централизованных систем теплоснабжения для удаления накипно-коррозионных отложений</t>
  </si>
  <si>
    <t>14.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</si>
  <si>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</si>
  <si>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очистка клемм и соединений в групповых щитках и распределительных шкафах, наладка электрооборудования</t>
  </si>
  <si>
    <t>15. Работы, выполняемые в целях надлежащего содержания систем внутридомового газового оборудования в многоквартирном доме:</t>
  </si>
  <si>
    <t>организация проверки состояния системы внутридомового газового оборудования и ее отдельных элементов</t>
  </si>
  <si>
    <t>при выявлении нарушений и неисправностей внутридомового газового оборудования, систем  вентиляции, способных повлечь скопление газа в помещениях, - организация проведения работ по их устранению</t>
  </si>
  <si>
    <t>III. Работы и услуги по содержанию иного общего имущества в многоквартирном доме</t>
  </si>
  <si>
    <t> 16. Работы по содержанию помещений, входящих                                           в состав общего имущества в многоквартирном доме:</t>
  </si>
  <si>
    <t>сухая и влажная уборка тамбуров, холлов, коридоров, галерей, лифтовых площадок и лифтовых холлов и кабин, лестничных площадок и маршей, пандусов</t>
  </si>
  <si>
    <t>подметание 2-х этажей -   5 раз в неделю;                                           мытье 2-х этажей – 2 раза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</si>
  <si>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</t>
  </si>
  <si>
    <t>проведение дератизации и дезинсекции помещений, входящих в состав общего имущества в многоквартирном доме</t>
  </si>
  <si>
    <t>17.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</si>
  <si>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</t>
  </si>
  <si>
    <t>сдвигание свежевыпавшего снега и очистка придомовой территории от снега и льда при наличии колейности свыше 5 см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</si>
  <si>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</si>
  <si>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</si>
  <si>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уборка крыльца и площадки перед входом в подъезд</t>
  </si>
  <si>
    <t>1 раз в неделю</t>
  </si>
  <si>
    <t>18. Работы по содержанию придомовой территории в теплый период года:</t>
  </si>
  <si>
    <t>подметание и уборка придомовой территории</t>
  </si>
  <si>
    <t>1 раз в 2 суток</t>
  </si>
  <si>
    <t>уборка и выкашивание газонов</t>
  </si>
  <si>
    <t>уборка крыльца и площадки перед входом в подъезд, очистка металлической решетки и приямка</t>
  </si>
  <si>
    <t>19. Работы по обеспечению вывоза бытовых отходов</t>
  </si>
  <si>
    <t>незамедлительный вывоз твердых бытовых отходов при накоплении более 2,5 куб. метров</t>
  </si>
  <si>
    <t>5 раз в неделю</t>
  </si>
  <si>
    <t>организация мест накопления бытовых отходов, сбор отходов I –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</si>
  <si>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20.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</si>
  <si>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</si>
  <si>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>IV. Управление жилищным фондом</t>
  </si>
  <si>
    <t>21. Управление жилищным фондом</t>
  </si>
  <si>
    <t>ИТОГО</t>
  </si>
  <si>
    <t>общая площадь квартир</t>
  </si>
  <si>
    <t>общая    площадь квартир</t>
  </si>
  <si>
    <t>влажная протирка подоконников, , перил лестниц, шкафов для электросчетчиков слаботочных устройств,</t>
  </si>
  <si>
    <t>влажная протирка подоконников, перил лестниц, шкафов для электросчетчиков слаботочных устройств</t>
  </si>
  <si>
    <t xml:space="preserve">влажная протирка подоконников,  перил лестниц, шкафов для электросчетчиков слаботочных устройств, </t>
  </si>
  <si>
    <t xml:space="preserve">влажная протирка подоконников, перил лестниц, шкафов для электросчетчиков слаботочных устройств, </t>
  </si>
  <si>
    <t xml:space="preserve">влажная протирка подоконников,перил лестниц, шкафов для электросчетчиков слаботочных устройств, </t>
  </si>
  <si>
    <t>влажная протирка подоконников,  перил лестниц, шкафов для электросчетчиков слаботочных устройств,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</si>
  <si>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Индустриальная, д.5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</si>
  <si>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Индустриальная, д.45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</si>
  <si>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Индустриальная, д.49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</si>
  <si>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Ленинградская, д.5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</si>
  <si>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Ленинградская, д.15а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</si>
  <si>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Ленинградская, д.23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</si>
  <si>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Ленинградская, д.23а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</si>
  <si>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Ленинградская, д.28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</si>
  <si>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д.10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</si>
  <si>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д.14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</si>
  <si>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д.16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</si>
  <si>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Ленина, д.18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</si>
  <si>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д.19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</si>
  <si>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д.21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</si>
  <si>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д.23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</si>
  <si>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Ленина, д.25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</si>
  <si>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Гагарина, д.50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</si>
  <si>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Р. Люксембург,д.41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</si>
  <si>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Р. Люксембург,д.43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</si>
  <si>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Р. Бубнова д.18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</si>
  <si>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Р. Бубнова д.27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</si>
  <si>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Андроновых, д.1</t>
  </si>
  <si>
    <t>Минимальный перечень  услуг  и работ, необходимых  для  обеспечения надлежащего содержания  общего имущества   в многоквартирном доме по адресу: г. Куса, ул. Андроновых, д.3</t>
  </si>
  <si>
    <t>15. Работы, выполняемые  по обслуживанию узла учета  тепла</t>
  </si>
  <si>
    <t>V. Текущий ремонт общего имущества (перчень и стоимость работ по  текущему ремонту общегоимущества многоквартирного дома в  соответствии с планом, утвержденным общим собранием собственников на текущий год).</t>
  </si>
  <si>
    <t>Выполнено работ по договору (стоимость руб.)</t>
  </si>
  <si>
    <t xml:space="preserve">                                                  Директор</t>
  </si>
  <si>
    <t xml:space="preserve">                                                 Главный бухгалтер</t>
  </si>
  <si>
    <t>мытье  лестничных  площадок  и  маршей</t>
  </si>
  <si>
    <t>1 раз в месяц</t>
  </si>
  <si>
    <t xml:space="preserve"> Работы, выполняемые  по обслуживанию узла учета  тепла</t>
  </si>
  <si>
    <t>VI. Содержание общего имущества Э/Э</t>
  </si>
  <si>
    <t>V. Содержание общего имущества Э/Э</t>
  </si>
  <si>
    <t>за период 01.07.2017-31.12.2017г.</t>
  </si>
  <si>
    <t>VII. Содержание общего имущества ХВС</t>
  </si>
  <si>
    <t>VI. Содержание общего имущества ХВС</t>
  </si>
  <si>
    <t>за период 01.07.2018-31.12.2018г.</t>
  </si>
  <si>
    <t>Задолженность  жителей за услуги по содержанию жилья на  01.07.2018г.</t>
  </si>
  <si>
    <t>Получено денежных средств  по   услуге   содержание  жилья    на  31.12.2018г.</t>
  </si>
  <si>
    <t>Неоплачено  собственниками денежных средств  по  услуге  содержание   жилья  2018г.</t>
  </si>
  <si>
    <t xml:space="preserve">                               Отчет за 2018г.</t>
  </si>
  <si>
    <t>VIII. Соц.найм</t>
  </si>
  <si>
    <t>Неоплачено  собственниками денежных средств  по  услуге  содержание   жилья за 2018г.</t>
  </si>
  <si>
    <t xml:space="preserve">                                      Отчет за 2018г.</t>
  </si>
  <si>
    <t xml:space="preserve"> VIII. Соц.найм</t>
  </si>
  <si>
    <t>Минимальный перечень  услуг  и работ, необходимых  для  обеспечения надлежащего содержания  общего имущества  в многоквартирном доме по адресу: г. Куса, ул. Ленинградская, д.24</t>
  </si>
</sst>
</file>

<file path=xl/styles.xml><?xml version="1.0" encoding="utf-8"?>
<styleSheet xmlns="http://schemas.openxmlformats.org/spreadsheetml/2006/main">
  <numFmts count="1">
    <numFmt numFmtId="165" formatCode="0.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 Cyr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3"/>
      <color indexed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4">
      <alignment horizontal="center" vertical="center" wrapText="1"/>
    </xf>
    <xf numFmtId="4" fontId="1" fillId="0" borderId="1" applyFill="0"/>
  </cellStyleXfs>
  <cellXfs count="421">
    <xf numFmtId="0" fontId="0" fillId="0" borderId="0" xfId="0"/>
    <xf numFmtId="0" fontId="0" fillId="0" borderId="0" xfId="0"/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2" fontId="14" fillId="0" borderId="13" xfId="0" applyNumberFormat="1" applyFont="1" applyBorder="1" applyAlignment="1">
      <alignment horizontal="right"/>
    </xf>
    <xf numFmtId="2" fontId="14" fillId="0" borderId="13" xfId="0" applyNumberFormat="1" applyFont="1" applyBorder="1" applyAlignment="1">
      <alignment horizontal="right" vertical="center"/>
    </xf>
    <xf numFmtId="0" fontId="15" fillId="2" borderId="12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2" fontId="14" fillId="2" borderId="13" xfId="0" applyNumberFormat="1" applyFont="1" applyFill="1" applyBorder="1" applyAlignment="1">
      <alignment horizontal="right" wrapText="1"/>
    </xf>
    <xf numFmtId="0" fontId="14" fillId="2" borderId="13" xfId="0" applyFont="1" applyFill="1" applyBorder="1" applyAlignment="1">
      <alignment horizontal="right" wrapText="1"/>
    </xf>
    <xf numFmtId="0" fontId="0" fillId="2" borderId="0" xfId="0" applyFill="1"/>
    <xf numFmtId="0" fontId="14" fillId="2" borderId="12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right" vertical="center"/>
    </xf>
    <xf numFmtId="2" fontId="14" fillId="2" borderId="13" xfId="0" applyNumberFormat="1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 wrapText="1"/>
    </xf>
    <xf numFmtId="2" fontId="14" fillId="2" borderId="13" xfId="0" applyNumberFormat="1" applyFont="1" applyFill="1" applyBorder="1" applyAlignment="1">
      <alignment horizontal="right"/>
    </xf>
    <xf numFmtId="0" fontId="16" fillId="0" borderId="12" xfId="0" applyFont="1" applyBorder="1" applyAlignment="1">
      <alignment wrapText="1"/>
    </xf>
    <xf numFmtId="0" fontId="0" fillId="0" borderId="0" xfId="0" applyBorder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 wrapText="1"/>
    </xf>
    <xf numFmtId="0" fontId="0" fillId="2" borderId="0" xfId="0" applyFill="1" applyBorder="1"/>
    <xf numFmtId="0" fontId="1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2" borderId="0" xfId="0" applyFont="1" applyFill="1" applyBorder="1" applyAlignment="1">
      <alignment vertical="center" wrapText="1"/>
    </xf>
    <xf numFmtId="2" fontId="14" fillId="2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/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0" fillId="0" borderId="0" xfId="0" applyFill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2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/>
    </xf>
    <xf numFmtId="2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2" fontId="0" fillId="0" borderId="0" xfId="0" applyNumberFormat="1" applyFill="1"/>
    <xf numFmtId="2" fontId="0" fillId="0" borderId="0" xfId="0" applyNumberFormat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right" wrapText="1"/>
    </xf>
    <xf numFmtId="0" fontId="14" fillId="0" borderId="20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2" borderId="6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0" fillId="0" borderId="1" xfId="0" applyBorder="1"/>
    <xf numFmtId="0" fontId="0" fillId="2" borderId="1" xfId="0" applyFill="1" applyBorder="1"/>
    <xf numFmtId="0" fontId="12" fillId="0" borderId="1" xfId="0" applyFont="1" applyBorder="1" applyAlignment="1">
      <alignment horizontal="center"/>
    </xf>
    <xf numFmtId="0" fontId="22" fillId="0" borderId="0" xfId="0" applyFont="1"/>
    <xf numFmtId="2" fontId="22" fillId="0" borderId="0" xfId="0" applyNumberFormat="1" applyFont="1"/>
    <xf numFmtId="0" fontId="15" fillId="0" borderId="15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right" vertical="center"/>
    </xf>
    <xf numFmtId="0" fontId="23" fillId="0" borderId="1" xfId="0" applyFont="1" applyBorder="1"/>
    <xf numFmtId="0" fontId="23" fillId="2" borderId="1" xfId="0" applyFont="1" applyFill="1" applyBorder="1"/>
    <xf numFmtId="0" fontId="0" fillId="3" borderId="0" xfId="0" applyFill="1"/>
    <xf numFmtId="0" fontId="20" fillId="3" borderId="0" xfId="0" applyFont="1" applyFill="1"/>
    <xf numFmtId="0" fontId="25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2" fontId="0" fillId="3" borderId="0" xfId="0" applyNumberFormat="1" applyFill="1"/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center" wrapText="1"/>
    </xf>
    <xf numFmtId="2" fontId="14" fillId="3" borderId="0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0" fontId="14" fillId="0" borderId="27" xfId="0" applyFont="1" applyFill="1" applyBorder="1" applyAlignment="1">
      <alignment wrapText="1"/>
    </xf>
    <xf numFmtId="0" fontId="12" fillId="0" borderId="29" xfId="0" applyFont="1" applyBorder="1" applyAlignment="1">
      <alignment horizontal="center" vertical="center"/>
    </xf>
    <xf numFmtId="0" fontId="0" fillId="2" borderId="29" xfId="0" applyFill="1" applyBorder="1"/>
    <xf numFmtId="0" fontId="0" fillId="0" borderId="29" xfId="0" applyBorder="1"/>
    <xf numFmtId="2" fontId="14" fillId="2" borderId="18" xfId="0" applyNumberFormat="1" applyFont="1" applyFill="1" applyBorder="1" applyAlignment="1">
      <alignment horizontal="right" wrapText="1"/>
    </xf>
    <xf numFmtId="0" fontId="0" fillId="0" borderId="30" xfId="0" applyBorder="1"/>
    <xf numFmtId="0" fontId="19" fillId="2" borderId="29" xfId="0" applyFont="1" applyFill="1" applyBorder="1" applyAlignment="1">
      <alignment horizontal="center" vertical="center"/>
    </xf>
    <xf numFmtId="0" fontId="19" fillId="2" borderId="29" xfId="0" applyFont="1" applyFill="1" applyBorder="1"/>
    <xf numFmtId="0" fontId="19" fillId="2" borderId="30" xfId="0" applyFont="1" applyFill="1" applyBorder="1"/>
    <xf numFmtId="0" fontId="23" fillId="0" borderId="0" xfId="0" applyFont="1"/>
    <xf numFmtId="0" fontId="0" fillId="0" borderId="1" xfId="0" applyBorder="1" applyAlignment="1">
      <alignment horizontal="center" vertical="center"/>
    </xf>
    <xf numFmtId="0" fontId="26" fillId="0" borderId="1" xfId="0" applyFont="1" applyFill="1" applyBorder="1" applyAlignment="1"/>
    <xf numFmtId="0" fontId="27" fillId="0" borderId="1" xfId="0" applyFont="1" applyBorder="1" applyAlignment="1"/>
    <xf numFmtId="0" fontId="0" fillId="0" borderId="6" xfId="0" applyBorder="1" applyAlignment="1"/>
    <xf numFmtId="0" fontId="27" fillId="0" borderId="6" xfId="0" applyFont="1" applyBorder="1" applyAlignment="1"/>
    <xf numFmtId="0" fontId="19" fillId="0" borderId="1" xfId="0" applyFont="1" applyBorder="1"/>
    <xf numFmtId="0" fontId="19" fillId="2" borderId="1" xfId="0" applyFont="1" applyFill="1" applyBorder="1"/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Fill="1" applyBorder="1" applyAlignment="1"/>
    <xf numFmtId="0" fontId="0" fillId="0" borderId="1" xfId="0" applyBorder="1" applyAlignment="1"/>
    <xf numFmtId="0" fontId="14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1" fillId="0" borderId="1" xfId="0" applyFont="1" applyFill="1" applyBorder="1" applyAlignment="1"/>
    <xf numFmtId="0" fontId="0" fillId="0" borderId="1" xfId="0" applyBorder="1" applyAlignment="1"/>
    <xf numFmtId="0" fontId="12" fillId="2" borderId="20" xfId="0" applyFont="1" applyFill="1" applyBorder="1" applyAlignment="1">
      <alignment horizontal="center" vertical="center" wrapText="1"/>
    </xf>
    <xf numFmtId="0" fontId="28" fillId="0" borderId="0" xfId="0" applyFont="1"/>
    <xf numFmtId="2" fontId="29" fillId="2" borderId="0" xfId="0" applyNumberFormat="1" applyFont="1" applyFill="1"/>
    <xf numFmtId="0" fontId="30" fillId="2" borderId="1" xfId="0" applyFont="1" applyFill="1" applyBorder="1"/>
    <xf numFmtId="0" fontId="30" fillId="0" borderId="1" xfId="0" applyFont="1" applyBorder="1" applyAlignment="1"/>
    <xf numFmtId="0" fontId="30" fillId="0" borderId="1" xfId="0" applyFont="1" applyBorder="1" applyAlignment="1">
      <alignment horizontal="right" vertical="center"/>
    </xf>
    <xf numFmtId="2" fontId="0" fillId="0" borderId="0" xfId="0" applyNumberFormat="1" applyBorder="1"/>
    <xf numFmtId="0" fontId="0" fillId="2" borderId="1" xfId="0" applyFill="1" applyBorder="1" applyAlignment="1"/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9" fillId="3" borderId="2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right"/>
    </xf>
    <xf numFmtId="0" fontId="21" fillId="0" borderId="1" xfId="0" applyFont="1" applyFill="1" applyBorder="1" applyAlignment="1"/>
    <xf numFmtId="0" fontId="0" fillId="0" borderId="1" xfId="0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right"/>
    </xf>
    <xf numFmtId="0" fontId="19" fillId="2" borderId="1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/>
    <xf numFmtId="0" fontId="0" fillId="0" borderId="1" xfId="0" applyBorder="1" applyAlignment="1"/>
    <xf numFmtId="0" fontId="14" fillId="0" borderId="6" xfId="0" applyFont="1" applyBorder="1" applyAlignment="1">
      <alignment horizontal="right"/>
    </xf>
    <xf numFmtId="0" fontId="0" fillId="0" borderId="1" xfId="0" applyBorder="1" applyAlignment="1">
      <alignment horizontal="center"/>
    </xf>
    <xf numFmtId="2" fontId="14" fillId="2" borderId="1" xfId="0" applyNumberFormat="1" applyFont="1" applyFill="1" applyBorder="1" applyAlignment="1">
      <alignment horizontal="right" wrapText="1"/>
    </xf>
    <xf numFmtId="2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0" fillId="0" borderId="29" xfId="0" applyBorder="1" applyAlignment="1">
      <alignment horizontal="center"/>
    </xf>
    <xf numFmtId="2" fontId="14" fillId="2" borderId="29" xfId="0" applyNumberFormat="1" applyFont="1" applyFill="1" applyBorder="1" applyAlignment="1">
      <alignment horizontal="right" wrapText="1"/>
    </xf>
    <xf numFmtId="0" fontId="0" fillId="0" borderId="1" xfId="0" applyFill="1" applyBorder="1"/>
    <xf numFmtId="0" fontId="12" fillId="0" borderId="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2" fontId="14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2" fontId="14" fillId="0" borderId="20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5" xfId="0" applyBorder="1" applyAlignment="1"/>
    <xf numFmtId="2" fontId="14" fillId="0" borderId="1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14" fillId="2" borderId="22" xfId="0" applyFont="1" applyFill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2" fillId="0" borderId="29" xfId="0" applyFont="1" applyBorder="1" applyAlignment="1">
      <alignment horizontal="center"/>
    </xf>
    <xf numFmtId="0" fontId="0" fillId="0" borderId="3" xfId="0" applyBorder="1"/>
    <xf numFmtId="2" fontId="19" fillId="2" borderId="1" xfId="0" applyNumberFormat="1" applyFont="1" applyFill="1" applyBorder="1"/>
    <xf numFmtId="0" fontId="19" fillId="0" borderId="1" xfId="0" applyFont="1" applyBorder="1" applyAlignment="1">
      <alignment horizontal="right"/>
    </xf>
    <xf numFmtId="0" fontId="21" fillId="0" borderId="0" xfId="0" applyFont="1" applyFill="1" applyBorder="1" applyAlignment="1"/>
    <xf numFmtId="0" fontId="0" fillId="0" borderId="0" xfId="0" applyBorder="1" applyAlignment="1"/>
    <xf numFmtId="0" fontId="24" fillId="0" borderId="0" xfId="0" applyFont="1" applyBorder="1"/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right"/>
    </xf>
    <xf numFmtId="0" fontId="19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40" xfId="0" applyFont="1" applyBorder="1" applyAlignment="1">
      <alignment horizontal="righ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2" fontId="14" fillId="0" borderId="20" xfId="0" applyNumberFormat="1" applyFont="1" applyBorder="1" applyAlignment="1">
      <alignment horizontal="right"/>
    </xf>
    <xf numFmtId="2" fontId="14" fillId="2" borderId="20" xfId="0" applyNumberFormat="1" applyFont="1" applyFill="1" applyBorder="1" applyAlignment="1">
      <alignment horizontal="right" vertical="center"/>
    </xf>
    <xf numFmtId="0" fontId="14" fillId="0" borderId="44" xfId="0" applyFont="1" applyBorder="1" applyAlignment="1">
      <alignment horizontal="right"/>
    </xf>
    <xf numFmtId="0" fontId="14" fillId="2" borderId="45" xfId="0" applyFont="1" applyFill="1" applyBorder="1" applyAlignment="1">
      <alignment horizontal="right" vertical="center"/>
    </xf>
    <xf numFmtId="0" fontId="14" fillId="0" borderId="45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right"/>
    </xf>
    <xf numFmtId="0" fontId="14" fillId="0" borderId="46" xfId="0" applyFont="1" applyBorder="1" applyAlignment="1">
      <alignment horizontal="right"/>
    </xf>
    <xf numFmtId="0" fontId="14" fillId="2" borderId="40" xfId="0" applyFont="1" applyFill="1" applyBorder="1" applyAlignment="1">
      <alignment horizontal="right" vertical="center"/>
    </xf>
    <xf numFmtId="0" fontId="19" fillId="2" borderId="29" xfId="0" applyFont="1" applyFill="1" applyBorder="1" applyAlignment="1">
      <alignment vertical="center"/>
    </xf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 vertical="center"/>
    </xf>
    <xf numFmtId="2" fontId="23" fillId="0" borderId="1" xfId="0" applyNumberFormat="1" applyFont="1" applyBorder="1"/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30" fillId="0" borderId="6" xfId="0" applyFont="1" applyBorder="1" applyAlignment="1"/>
    <xf numFmtId="0" fontId="27" fillId="0" borderId="0" xfId="0" applyFont="1"/>
    <xf numFmtId="0" fontId="0" fillId="0" borderId="3" xfId="0" applyBorder="1" applyAlignment="1"/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30" fillId="0" borderId="3" xfId="0" applyFont="1" applyBorder="1" applyAlignment="1"/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5" fillId="2" borderId="12" xfId="0" applyFont="1" applyFill="1" applyBorder="1" applyAlignment="1">
      <alignment vertical="top" wrapText="1"/>
    </xf>
    <xf numFmtId="2" fontId="19" fillId="0" borderId="1" xfId="0" applyNumberFormat="1" applyFont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2" fontId="19" fillId="0" borderId="3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5" fillId="0" borderId="1" xfId="0" applyFont="1" applyBorder="1"/>
    <xf numFmtId="0" fontId="19" fillId="2" borderId="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3" xfId="0" applyFont="1" applyBorder="1"/>
    <xf numFmtId="0" fontId="19" fillId="0" borderId="30" xfId="0" applyFont="1" applyBorder="1"/>
    <xf numFmtId="0" fontId="14" fillId="2" borderId="8" xfId="0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wrapText="1"/>
    </xf>
    <xf numFmtId="2" fontId="19" fillId="2" borderId="29" xfId="0" applyNumberFormat="1" applyFont="1" applyFill="1" applyBorder="1" applyAlignment="1">
      <alignment vertical="center"/>
    </xf>
    <xf numFmtId="2" fontId="14" fillId="2" borderId="18" xfId="0" applyNumberFormat="1" applyFont="1" applyFill="1" applyBorder="1" applyAlignment="1">
      <alignment horizontal="right" vertical="center"/>
    </xf>
    <xf numFmtId="2" fontId="19" fillId="3" borderId="1" xfId="0" applyNumberFormat="1" applyFont="1" applyFill="1" applyBorder="1"/>
    <xf numFmtId="0" fontId="15" fillId="2" borderId="23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2" borderId="1" xfId="0" applyFont="1" applyFill="1" applyBorder="1" applyAlignment="1">
      <alignment horizontal="right" vertical="center"/>
    </xf>
    <xf numFmtId="0" fontId="12" fillId="2" borderId="2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/>
    </xf>
    <xf numFmtId="0" fontId="19" fillId="0" borderId="29" xfId="0" applyFont="1" applyBorder="1" applyAlignment="1">
      <alignment vertical="center"/>
    </xf>
    <xf numFmtId="165" fontId="19" fillId="0" borderId="2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12" fillId="0" borderId="1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1" xfId="0" applyBorder="1" applyAlignme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4" fillId="0" borderId="1" xfId="0" applyNumberFormat="1" applyFont="1" applyBorder="1" applyAlignment="1">
      <alignment horizontal="right"/>
    </xf>
    <xf numFmtId="0" fontId="21" fillId="0" borderId="1" xfId="0" applyFont="1" applyFill="1" applyBorder="1" applyAlignment="1"/>
    <xf numFmtId="0" fontId="14" fillId="0" borderId="1" xfId="0" applyFont="1" applyBorder="1" applyAlignment="1">
      <alignment horizontal="right"/>
    </xf>
    <xf numFmtId="0" fontId="0" fillId="0" borderId="6" xfId="0" applyBorder="1" applyAlignment="1"/>
    <xf numFmtId="2" fontId="14" fillId="2" borderId="1" xfId="0" applyNumberFormat="1" applyFont="1" applyFill="1" applyBorder="1" applyAlignment="1">
      <alignment vertical="center"/>
    </xf>
    <xf numFmtId="2" fontId="14" fillId="2" borderId="1" xfId="0" applyNumberFormat="1" applyFont="1" applyFill="1" applyBorder="1"/>
    <xf numFmtId="2" fontId="14" fillId="0" borderId="1" xfId="0" applyNumberFormat="1" applyFont="1" applyBorder="1" applyAlignment="1">
      <alignment vertical="center"/>
    </xf>
    <xf numFmtId="0" fontId="14" fillId="0" borderId="1" xfId="0" applyFont="1" applyBorder="1"/>
    <xf numFmtId="0" fontId="14" fillId="2" borderId="1" xfId="0" applyFont="1" applyFill="1" applyBorder="1"/>
    <xf numFmtId="0" fontId="14" fillId="0" borderId="1" xfId="0" applyFont="1" applyBorder="1" applyAlignment="1">
      <alignment vertical="center"/>
    </xf>
    <xf numFmtId="0" fontId="14" fillId="2" borderId="2" xfId="0" applyFont="1" applyFill="1" applyBorder="1"/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1" fillId="2" borderId="1" xfId="0" applyFont="1" applyFill="1" applyBorder="1"/>
    <xf numFmtId="2" fontId="31" fillId="2" borderId="1" xfId="0" applyNumberFormat="1" applyFont="1" applyFill="1" applyBorder="1"/>
    <xf numFmtId="0" fontId="31" fillId="2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2" borderId="23" xfId="0" applyFont="1" applyFill="1" applyBorder="1" applyAlignment="1">
      <alignment horizontal="right" vertical="center"/>
    </xf>
    <xf numFmtId="0" fontId="19" fillId="0" borderId="3" xfId="0" applyFont="1" applyBorder="1"/>
    <xf numFmtId="2" fontId="30" fillId="0" borderId="1" xfId="0" applyNumberFormat="1" applyFont="1" applyBorder="1" applyAlignment="1"/>
    <xf numFmtId="2" fontId="19" fillId="0" borderId="12" xfId="0" applyNumberFormat="1" applyFont="1" applyBorder="1" applyAlignment="1">
      <alignment vertical="center"/>
    </xf>
    <xf numFmtId="2" fontId="15" fillId="0" borderId="1" xfId="0" applyNumberFormat="1" applyFont="1" applyBorder="1"/>
    <xf numFmtId="0" fontId="14" fillId="2" borderId="47" xfId="0" applyFont="1" applyFill="1" applyBorder="1" applyAlignment="1">
      <alignment horizontal="right" vertical="center"/>
    </xf>
    <xf numFmtId="0" fontId="19" fillId="3" borderId="1" xfId="0" applyFont="1" applyFill="1" applyBorder="1"/>
    <xf numFmtId="2" fontId="30" fillId="2" borderId="1" xfId="0" applyNumberFormat="1" applyFont="1" applyFill="1" applyBorder="1"/>
    <xf numFmtId="2" fontId="30" fillId="2" borderId="1" xfId="0" applyNumberFormat="1" applyFont="1" applyFill="1" applyBorder="1" applyAlignment="1">
      <alignment vertical="center"/>
    </xf>
    <xf numFmtId="2" fontId="30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/>
    <xf numFmtId="0" fontId="0" fillId="0" borderId="0" xfId="0" applyAlignment="1">
      <alignment wrapText="1"/>
    </xf>
    <xf numFmtId="0" fontId="21" fillId="0" borderId="37" xfId="0" applyFont="1" applyFill="1" applyBorder="1" applyAlignment="1"/>
    <xf numFmtId="0" fontId="0" fillId="0" borderId="39" xfId="0" applyBorder="1" applyAlignment="1"/>
    <xf numFmtId="0" fontId="0" fillId="0" borderId="38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0" fillId="0" borderId="3" xfId="0" applyBorder="1" applyAlignment="1"/>
    <xf numFmtId="2" fontId="14" fillId="0" borderId="17" xfId="0" applyNumberFormat="1" applyFont="1" applyBorder="1" applyAlignment="1">
      <alignment horizontal="right" wrapText="1"/>
    </xf>
    <xf numFmtId="2" fontId="14" fillId="0" borderId="15" xfId="0" applyNumberFormat="1" applyFont="1" applyBorder="1" applyAlignment="1">
      <alignment horizontal="right" wrapText="1"/>
    </xf>
    <xf numFmtId="2" fontId="14" fillId="0" borderId="16" xfId="0" applyNumberFormat="1" applyFont="1" applyBorder="1" applyAlignment="1">
      <alignment horizontal="right" wrapText="1"/>
    </xf>
    <xf numFmtId="2" fontId="14" fillId="0" borderId="17" xfId="0" applyNumberFormat="1" applyFont="1" applyBorder="1" applyAlignment="1">
      <alignment horizontal="right"/>
    </xf>
    <xf numFmtId="2" fontId="14" fillId="0" borderId="15" xfId="0" applyNumberFormat="1" applyFont="1" applyBorder="1" applyAlignment="1">
      <alignment horizontal="right"/>
    </xf>
    <xf numFmtId="2" fontId="14" fillId="0" borderId="16" xfId="0" applyNumberFormat="1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14" fillId="0" borderId="24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2" fontId="14" fillId="0" borderId="0" xfId="0" applyNumberFormat="1" applyFont="1" applyBorder="1" applyAlignment="1">
      <alignment horizontal="right" wrapText="1"/>
    </xf>
    <xf numFmtId="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2" fontId="14" fillId="0" borderId="9" xfId="0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2" fontId="14" fillId="0" borderId="9" xfId="0" applyNumberFormat="1" applyFont="1" applyBorder="1" applyAlignment="1">
      <alignment horizontal="right" wrapText="1"/>
    </xf>
    <xf numFmtId="0" fontId="0" fillId="0" borderId="1" xfId="0" applyBorder="1" applyAlignment="1"/>
    <xf numFmtId="0" fontId="1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/>
    <xf numFmtId="0" fontId="0" fillId="0" borderId="15" xfId="0" applyBorder="1" applyAlignment="1"/>
    <xf numFmtId="0" fontId="0" fillId="0" borderId="31" xfId="0" applyBorder="1" applyAlignment="1"/>
    <xf numFmtId="0" fontId="14" fillId="0" borderId="9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/>
    </xf>
    <xf numFmtId="2" fontId="14" fillId="0" borderId="19" xfId="0" applyNumberFormat="1" applyFont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6" xfId="0" applyFont="1" applyBorder="1" applyAlignment="1">
      <alignment horizontal="right"/>
    </xf>
    <xf numFmtId="2" fontId="14" fillId="0" borderId="21" xfId="0" applyNumberFormat="1" applyFont="1" applyBorder="1" applyAlignment="1">
      <alignment horizontal="center"/>
    </xf>
    <xf numFmtId="2" fontId="14" fillId="0" borderId="23" xfId="0" applyNumberFormat="1" applyFont="1" applyBorder="1" applyAlignment="1">
      <alignment horizontal="center"/>
    </xf>
    <xf numFmtId="2" fontId="14" fillId="0" borderId="22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36" xfId="0" applyBorder="1" applyAlignment="1"/>
    <xf numFmtId="0" fontId="0" fillId="0" borderId="9" xfId="0" applyBorder="1" applyAlignment="1"/>
    <xf numFmtId="0" fontId="21" fillId="0" borderId="1" xfId="0" applyFont="1" applyFill="1" applyBorder="1" applyAlignment="1"/>
    <xf numFmtId="0" fontId="14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0" borderId="2" xfId="0" applyFont="1" applyBorder="1" applyAlignment="1"/>
    <xf numFmtId="0" fontId="19" fillId="0" borderId="26" xfId="0" applyFont="1" applyBorder="1" applyAlignment="1"/>
    <xf numFmtId="0" fontId="19" fillId="0" borderId="3" xfId="0" applyFont="1" applyBorder="1" applyAlignment="1"/>
    <xf numFmtId="2" fontId="14" fillId="0" borderId="25" xfId="0" applyNumberFormat="1" applyFont="1" applyBorder="1" applyAlignment="1">
      <alignment horizontal="right"/>
    </xf>
    <xf numFmtId="2" fontId="14" fillId="0" borderId="23" xfId="0" applyNumberFormat="1" applyFont="1" applyBorder="1" applyAlignment="1">
      <alignment horizontal="right"/>
    </xf>
    <xf numFmtId="2" fontId="14" fillId="0" borderId="24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14" fillId="0" borderId="17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2" fontId="23" fillId="0" borderId="2" xfId="0" applyNumberFormat="1" applyFont="1" applyBorder="1" applyAlignment="1"/>
    <xf numFmtId="0" fontId="23" fillId="0" borderId="26" xfId="0" applyFont="1" applyBorder="1" applyAlignment="1"/>
    <xf numFmtId="0" fontId="23" fillId="0" borderId="3" xfId="0" applyFont="1" applyBorder="1" applyAlignment="1"/>
    <xf numFmtId="0" fontId="23" fillId="0" borderId="2" xfId="0" applyFont="1" applyBorder="1" applyAlignment="1"/>
    <xf numFmtId="2" fontId="23" fillId="0" borderId="26" xfId="0" applyNumberFormat="1" applyFont="1" applyBorder="1" applyAlignment="1"/>
    <xf numFmtId="2" fontId="23" fillId="0" borderId="3" xfId="0" applyNumberFormat="1" applyFont="1" applyBorder="1" applyAlignment="1"/>
    <xf numFmtId="0" fontId="0" fillId="0" borderId="12" xfId="0" applyBorder="1" applyAlignment="1">
      <alignment vertical="center"/>
    </xf>
    <xf numFmtId="0" fontId="0" fillId="0" borderId="6" xfId="0" applyBorder="1" applyAlignment="1"/>
  </cellXfs>
  <cellStyles count="18">
    <cellStyle name="Гиперссылка 2" xfId="2"/>
    <cellStyle name="Обычный" xfId="0" builtinId="0"/>
    <cellStyle name="Обычный 2" xfId="3"/>
    <cellStyle name="Обычный 2 2" xfId="4"/>
    <cellStyle name="Обычный 2 3" xfId="5"/>
    <cellStyle name="Обычный 2 4" xfId="6"/>
    <cellStyle name="Обычный 2_расчет размера платы на 2014 год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 8" xfId="13"/>
    <cellStyle name="Обычный 9" xfId="1"/>
    <cellStyle name="Процентный 2" xfId="15"/>
    <cellStyle name="Процентный 3" xfId="14"/>
    <cellStyle name="Стиль 1" xfId="16"/>
    <cellStyle name="Стиль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101"/>
  <sheetViews>
    <sheetView tabSelected="1" topLeftCell="A85" workbookViewId="0">
      <selection activeCell="N96" sqref="N96"/>
    </sheetView>
  </sheetViews>
  <sheetFormatPr defaultRowHeight="15"/>
  <cols>
    <col min="1" max="1" width="77.5703125" customWidth="1"/>
    <col min="2" max="2" width="15.28515625" style="69" customWidth="1"/>
    <col min="3" max="3" width="10.5703125" customWidth="1"/>
    <col min="4" max="4" width="10.7109375" customWidth="1"/>
    <col min="5" max="5" width="12.7109375" customWidth="1"/>
    <col min="6" max="6" width="13" customWidth="1"/>
    <col min="8" max="10" width="9.140625" customWidth="1"/>
    <col min="16" max="16" width="51.28515625" customWidth="1"/>
    <col min="17" max="17" width="17.5703125" customWidth="1"/>
    <col min="18" max="18" width="14.7109375" customWidth="1"/>
    <col min="19" max="19" width="17" customWidth="1"/>
    <col min="20" max="20" width="17.85546875" customWidth="1"/>
  </cols>
  <sheetData>
    <row r="1" spans="1:134" s="1" customFormat="1">
      <c r="A1" s="1" t="s">
        <v>135</v>
      </c>
      <c r="B1" s="69"/>
    </row>
    <row r="2" spans="1:134" s="1" customFormat="1">
      <c r="A2" s="325" t="s">
        <v>101</v>
      </c>
      <c r="B2" s="325"/>
      <c r="C2" s="325"/>
      <c r="D2" s="325"/>
      <c r="E2" s="325"/>
    </row>
    <row r="3" spans="1:134" ht="43.5" customHeight="1">
      <c r="A3" s="325" t="s">
        <v>95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134" ht="15.75" thickBot="1">
      <c r="P4" s="38"/>
      <c r="Q4" s="38"/>
      <c r="R4" s="38"/>
      <c r="S4" s="38"/>
      <c r="T4" s="38"/>
      <c r="U4" s="38"/>
    </row>
    <row r="5" spans="1:134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134" ht="15.75" thickBot="1">
      <c r="D6" s="23">
        <v>879.94</v>
      </c>
      <c r="E6" s="23">
        <v>879.94</v>
      </c>
      <c r="P6" s="38"/>
      <c r="Q6" s="38"/>
      <c r="R6" s="38"/>
      <c r="S6" s="40"/>
      <c r="T6" s="40"/>
      <c r="U6" s="38"/>
    </row>
    <row r="7" spans="1:134" ht="77.25" thickBot="1">
      <c r="A7" s="19" t="s">
        <v>0</v>
      </c>
      <c r="B7" s="2" t="s">
        <v>1</v>
      </c>
      <c r="C7" s="17" t="s">
        <v>131</v>
      </c>
      <c r="D7" s="18" t="s">
        <v>2</v>
      </c>
      <c r="E7" s="17" t="s">
        <v>2</v>
      </c>
      <c r="F7" s="127" t="s">
        <v>120</v>
      </c>
      <c r="P7" s="41"/>
      <c r="Q7" s="42"/>
      <c r="R7" s="42"/>
      <c r="S7" s="42"/>
      <c r="T7" s="42"/>
      <c r="U7" s="38"/>
    </row>
    <row r="8" spans="1:134" ht="15.75" thickBot="1">
      <c r="A8" s="3">
        <v>1</v>
      </c>
      <c r="B8" s="4">
        <v>2</v>
      </c>
      <c r="C8" s="4">
        <v>3</v>
      </c>
      <c r="D8" s="4">
        <v>4</v>
      </c>
      <c r="E8" s="101">
        <v>5</v>
      </c>
      <c r="F8" s="189">
        <v>6</v>
      </c>
      <c r="P8" s="41"/>
      <c r="Q8" s="42"/>
      <c r="R8" s="42"/>
      <c r="S8" s="42"/>
      <c r="T8" s="42"/>
      <c r="U8" s="38"/>
    </row>
    <row r="9" spans="1:134" s="31" customFormat="1" ht="99" customHeight="1" thickBot="1">
      <c r="A9" s="27" t="s">
        <v>3</v>
      </c>
      <c r="B9" s="28"/>
      <c r="C9" s="29">
        <f>E9*E6*6</f>
        <v>10876.058399999998</v>
      </c>
      <c r="D9" s="29">
        <f>E9*E6</f>
        <v>1812.6763999999998</v>
      </c>
      <c r="E9" s="276">
        <f>E10+E15+E18+E21+E27+E31+E37+E40+E41+E43</f>
        <v>2.0599999999999996</v>
      </c>
      <c r="F9" s="190">
        <v>10876.06</v>
      </c>
      <c r="G9" s="72"/>
      <c r="H9" s="126"/>
      <c r="I9" s="72"/>
      <c r="J9" s="95"/>
      <c r="K9" s="95"/>
      <c r="L9" s="72"/>
      <c r="M9" s="72"/>
      <c r="N9" s="72"/>
      <c r="O9" s="72"/>
      <c r="P9" s="77"/>
      <c r="Q9" s="74"/>
      <c r="R9" s="78"/>
      <c r="S9" s="78"/>
      <c r="T9" s="79"/>
      <c r="U9" s="80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</row>
    <row r="10" spans="1:134" ht="36.75" customHeight="1" thickBot="1">
      <c r="A10" s="7" t="s">
        <v>4</v>
      </c>
      <c r="B10" s="4"/>
      <c r="C10" s="355">
        <f>E10*E6*6</f>
        <v>316.77839999999998</v>
      </c>
      <c r="D10" s="358">
        <f>E10*E6</f>
        <v>52.796399999999998</v>
      </c>
      <c r="E10" s="361">
        <v>0.06</v>
      </c>
      <c r="F10" s="329"/>
      <c r="J10" s="96"/>
      <c r="P10" s="48"/>
      <c r="Q10" s="42"/>
      <c r="R10" s="352"/>
      <c r="S10" s="353"/>
      <c r="T10" s="354"/>
    </row>
    <row r="11" spans="1:134" ht="32.25" customHeight="1" thickBot="1">
      <c r="A11" s="8" t="s">
        <v>5</v>
      </c>
      <c r="B11" s="4"/>
      <c r="C11" s="356"/>
      <c r="D11" s="359"/>
      <c r="E11" s="362"/>
      <c r="F11" s="330"/>
      <c r="P11" s="49"/>
      <c r="Q11" s="42"/>
      <c r="R11" s="352"/>
      <c r="S11" s="353"/>
      <c r="T11" s="354"/>
    </row>
    <row r="12" spans="1:134" ht="34.5" customHeight="1" thickBot="1">
      <c r="A12" s="8" t="s">
        <v>6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134" ht="54" customHeight="1" thickBot="1">
      <c r="A13" s="8" t="s">
        <v>8</v>
      </c>
      <c r="B13" s="4" t="s">
        <v>7</v>
      </c>
      <c r="C13" s="356"/>
      <c r="D13" s="359"/>
      <c r="E13" s="362"/>
      <c r="F13" s="330"/>
      <c r="P13" s="49"/>
      <c r="Q13" s="42"/>
      <c r="R13" s="352"/>
      <c r="S13" s="353"/>
      <c r="T13" s="354"/>
    </row>
    <row r="14" spans="1:134" ht="61.5" customHeight="1" thickBot="1">
      <c r="A14" s="8" t="s">
        <v>9</v>
      </c>
      <c r="B14" s="4" t="s">
        <v>10</v>
      </c>
      <c r="C14" s="357"/>
      <c r="D14" s="360"/>
      <c r="E14" s="363"/>
      <c r="F14" s="331"/>
      <c r="H14" s="96"/>
      <c r="P14" s="49"/>
      <c r="Q14" s="42"/>
      <c r="R14" s="352"/>
      <c r="S14" s="353"/>
      <c r="T14" s="354"/>
    </row>
    <row r="15" spans="1:134" ht="45.75" customHeight="1" thickBot="1">
      <c r="A15" s="7" t="s">
        <v>11</v>
      </c>
      <c r="B15" s="4"/>
      <c r="C15" s="335">
        <f>E15*E6*6</f>
        <v>422.37120000000004</v>
      </c>
      <c r="D15" s="335">
        <f>E15*E6</f>
        <v>70.395200000000003</v>
      </c>
      <c r="E15" s="338">
        <v>0.08</v>
      </c>
      <c r="F15" s="329"/>
      <c r="P15" s="48"/>
      <c r="Q15" s="42"/>
      <c r="R15" s="344"/>
      <c r="S15" s="344"/>
      <c r="T15" s="345"/>
    </row>
    <row r="16" spans="1:134" ht="125.25" customHeight="1" thickBot="1">
      <c r="A16" s="8" t="s">
        <v>12</v>
      </c>
      <c r="B16" s="4" t="s">
        <v>7</v>
      </c>
      <c r="C16" s="336"/>
      <c r="D16" s="336"/>
      <c r="E16" s="339"/>
      <c r="F16" s="330"/>
      <c r="P16" s="49"/>
      <c r="Q16" s="42"/>
      <c r="R16" s="344"/>
      <c r="S16" s="344"/>
      <c r="T16" s="345"/>
    </row>
    <row r="17" spans="1:20" ht="61.5" customHeight="1" thickBot="1">
      <c r="A17" s="8" t="s">
        <v>13</v>
      </c>
      <c r="B17" s="4" t="s">
        <v>10</v>
      </c>
      <c r="C17" s="337"/>
      <c r="D17" s="337"/>
      <c r="E17" s="340"/>
      <c r="F17" s="331"/>
      <c r="G17" s="96"/>
      <c r="H17" s="96"/>
      <c r="P17" s="49"/>
      <c r="Q17" s="42"/>
      <c r="R17" s="344"/>
      <c r="S17" s="344"/>
      <c r="T17" s="345"/>
    </row>
    <row r="18" spans="1:20" ht="57" customHeight="1" thickBot="1">
      <c r="A18" s="7" t="s">
        <v>14</v>
      </c>
      <c r="B18" s="4"/>
      <c r="C18" s="332">
        <f>E18*E6*6</f>
        <v>105.59280000000001</v>
      </c>
      <c r="D18" s="335">
        <f>E18*E6</f>
        <v>17.598800000000001</v>
      </c>
      <c r="E18" s="338">
        <v>0.02</v>
      </c>
      <c r="F18" s="329"/>
      <c r="P18" s="48"/>
      <c r="Q18" s="42"/>
      <c r="R18" s="343"/>
      <c r="S18" s="344"/>
      <c r="T18" s="345"/>
    </row>
    <row r="19" spans="1:20" ht="110.25" customHeight="1" thickBot="1">
      <c r="A19" s="8" t="s">
        <v>15</v>
      </c>
      <c r="B19" s="9" t="s">
        <v>7</v>
      </c>
      <c r="C19" s="333"/>
      <c r="D19" s="336"/>
      <c r="E19" s="339"/>
      <c r="F19" s="330"/>
      <c r="P19" s="49"/>
      <c r="Q19" s="50"/>
      <c r="R19" s="343"/>
      <c r="S19" s="344"/>
      <c r="T19" s="345"/>
    </row>
    <row r="20" spans="1:20" ht="57.75" customHeight="1" thickBot="1">
      <c r="A20" s="24" t="s">
        <v>16</v>
      </c>
      <c r="B20" s="9" t="s">
        <v>10</v>
      </c>
      <c r="C20" s="334"/>
      <c r="D20" s="337"/>
      <c r="E20" s="340"/>
      <c r="F20" s="331"/>
      <c r="G20" s="96"/>
      <c r="H20" s="96"/>
      <c r="P20" s="49"/>
      <c r="Q20" s="50"/>
      <c r="R20" s="343"/>
      <c r="S20" s="344"/>
      <c r="T20" s="345"/>
    </row>
    <row r="21" spans="1:20" ht="53.25" customHeight="1" thickBot="1">
      <c r="A21" s="7" t="s">
        <v>17</v>
      </c>
      <c r="B21" s="4"/>
      <c r="C21" s="335">
        <f>E21*E6*6</f>
        <v>7655.4780000000001</v>
      </c>
      <c r="D21" s="335">
        <f>E21*E6</f>
        <v>1275.913</v>
      </c>
      <c r="E21" s="338">
        <v>1.45</v>
      </c>
      <c r="F21" s="329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65.25" thickBot="1">
      <c r="A23" s="37" t="s">
        <v>19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7.25" customHeight="1" thickBot="1">
      <c r="A24" s="10" t="s">
        <v>20</v>
      </c>
      <c r="B24" s="9" t="s">
        <v>7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51" customHeight="1" thickBot="1">
      <c r="A25" s="10" t="s">
        <v>21</v>
      </c>
      <c r="B25" s="9" t="s">
        <v>10</v>
      </c>
      <c r="C25" s="336"/>
      <c r="D25" s="336"/>
      <c r="E25" s="339"/>
      <c r="F25" s="330"/>
      <c r="P25" s="51"/>
      <c r="Q25" s="50"/>
      <c r="R25" s="344"/>
      <c r="S25" s="344"/>
      <c r="T25" s="345"/>
    </row>
    <row r="26" spans="1:20" ht="56.25" customHeight="1" thickBot="1">
      <c r="A26" s="10" t="s">
        <v>22</v>
      </c>
      <c r="B26" s="9" t="s">
        <v>10</v>
      </c>
      <c r="C26" s="337"/>
      <c r="D26" s="337"/>
      <c r="E26" s="340"/>
      <c r="F26" s="331"/>
      <c r="G26" s="96"/>
      <c r="H26" s="96"/>
      <c r="P26" s="51"/>
      <c r="Q26" s="50"/>
      <c r="R26" s="344"/>
      <c r="S26" s="344"/>
      <c r="T26" s="345"/>
    </row>
    <row r="27" spans="1:20" ht="48" customHeight="1" thickBot="1">
      <c r="A27" s="7" t="s">
        <v>23</v>
      </c>
      <c r="B27" s="4"/>
      <c r="C27" s="335">
        <f>E27*E6*6</f>
        <v>422.37120000000004</v>
      </c>
      <c r="D27" s="335">
        <f>E27*E6</f>
        <v>70.395200000000003</v>
      </c>
      <c r="E27" s="338">
        <v>0.08</v>
      </c>
      <c r="F27" s="329"/>
      <c r="P27" s="48"/>
      <c r="Q27" s="42"/>
      <c r="R27" s="344"/>
      <c r="S27" s="344"/>
      <c r="T27" s="345"/>
    </row>
    <row r="28" spans="1:20" ht="47.25" customHeight="1" thickBot="1">
      <c r="A28" s="10" t="s">
        <v>24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4.75" customHeight="1" thickBot="1">
      <c r="A29" s="10" t="s">
        <v>25</v>
      </c>
      <c r="B29" s="9" t="s">
        <v>7</v>
      </c>
      <c r="C29" s="336"/>
      <c r="D29" s="336"/>
      <c r="E29" s="339"/>
      <c r="F29" s="330"/>
      <c r="P29" s="51"/>
      <c r="Q29" s="50"/>
      <c r="R29" s="344"/>
      <c r="S29" s="344"/>
      <c r="T29" s="345"/>
    </row>
    <row r="30" spans="1:20" ht="50.25" customHeight="1" thickBot="1">
      <c r="A30" s="10" t="s">
        <v>16</v>
      </c>
      <c r="B30" s="9" t="s">
        <v>10</v>
      </c>
      <c r="C30" s="337"/>
      <c r="D30" s="337"/>
      <c r="E30" s="340"/>
      <c r="F30" s="331"/>
      <c r="G30" s="96"/>
      <c r="H30" s="96"/>
      <c r="P30" s="51"/>
      <c r="Q30" s="50"/>
      <c r="R30" s="344"/>
      <c r="S30" s="344"/>
      <c r="T30" s="345"/>
    </row>
    <row r="31" spans="1:20" ht="33.75" customHeight="1" thickBot="1">
      <c r="A31" s="7" t="s">
        <v>26</v>
      </c>
      <c r="B31" s="4"/>
      <c r="C31" s="332">
        <f>E31*E6*6</f>
        <v>1636.6884</v>
      </c>
      <c r="D31" s="335">
        <f>E31*E6</f>
        <v>272.78140000000002</v>
      </c>
      <c r="E31" s="338">
        <v>0.31</v>
      </c>
      <c r="F31" s="329"/>
      <c r="P31" s="48"/>
      <c r="Q31" s="42"/>
      <c r="R31" s="343"/>
      <c r="S31" s="344"/>
      <c r="T31" s="345"/>
    </row>
    <row r="32" spans="1:20" ht="45" customHeight="1" thickBot="1">
      <c r="A32" s="8" t="s">
        <v>27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2.5" customHeight="1" thickBot="1">
      <c r="A33" s="8" t="s">
        <v>28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7.25" customHeight="1" thickBot="1">
      <c r="A34" s="8" t="s">
        <v>29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5.5" customHeight="1" thickBot="1">
      <c r="A35" s="8" t="s">
        <v>30</v>
      </c>
      <c r="B35" s="9" t="s">
        <v>7</v>
      </c>
      <c r="C35" s="333"/>
      <c r="D35" s="336"/>
      <c r="E35" s="339"/>
      <c r="F35" s="330"/>
      <c r="P35" s="49"/>
      <c r="Q35" s="52"/>
      <c r="R35" s="343"/>
      <c r="S35" s="344"/>
      <c r="T35" s="345"/>
    </row>
    <row r="36" spans="1:20" ht="59.25" customHeight="1" thickBot="1">
      <c r="A36" s="8" t="s">
        <v>16</v>
      </c>
      <c r="B36" s="9" t="s">
        <v>10</v>
      </c>
      <c r="C36" s="334"/>
      <c r="D36" s="337"/>
      <c r="E36" s="340"/>
      <c r="F36" s="331"/>
      <c r="G36" s="96"/>
      <c r="H36" s="96"/>
      <c r="P36" s="49"/>
      <c r="Q36" s="52"/>
      <c r="R36" s="343"/>
      <c r="S36" s="344"/>
      <c r="T36" s="345"/>
    </row>
    <row r="37" spans="1:20" ht="43.5" customHeight="1" thickBot="1">
      <c r="A37" s="7" t="s">
        <v>32</v>
      </c>
      <c r="B37" s="4"/>
      <c r="C37" s="332">
        <f>E37*E6*7</f>
        <v>123.19160000000001</v>
      </c>
      <c r="D37" s="335">
        <f>E37*E6</f>
        <v>17.598800000000001</v>
      </c>
      <c r="E37" s="338">
        <v>0.02</v>
      </c>
      <c r="F37" s="329"/>
      <c r="P37" s="48"/>
      <c r="Q37" s="42"/>
      <c r="R37" s="343"/>
      <c r="S37" s="344"/>
      <c r="T37" s="345"/>
    </row>
    <row r="38" spans="1:20" ht="74.25" customHeight="1" thickBot="1">
      <c r="A38" s="8" t="s">
        <v>33</v>
      </c>
      <c r="B38" s="9" t="s">
        <v>34</v>
      </c>
      <c r="C38" s="333"/>
      <c r="D38" s="336"/>
      <c r="E38" s="339"/>
      <c r="F38" s="330"/>
      <c r="P38" s="49"/>
      <c r="Q38" s="52"/>
      <c r="R38" s="343"/>
      <c r="S38" s="344"/>
      <c r="T38" s="345"/>
    </row>
    <row r="39" spans="1:20" ht="58.5" customHeight="1" thickBot="1">
      <c r="A39" s="8" t="s">
        <v>16</v>
      </c>
      <c r="B39" s="9" t="s">
        <v>10</v>
      </c>
      <c r="C39" s="334"/>
      <c r="D39" s="337"/>
      <c r="E39" s="340"/>
      <c r="F39" s="331"/>
      <c r="G39" s="96"/>
      <c r="H39" s="96"/>
      <c r="P39" s="49"/>
      <c r="Q39" s="52"/>
      <c r="R39" s="343"/>
      <c r="S39" s="344"/>
      <c r="T39" s="345"/>
    </row>
    <row r="40" spans="1:20" ht="86.25" customHeight="1" thickBot="1">
      <c r="A40" s="7" t="s">
        <v>35</v>
      </c>
      <c r="B40" s="4" t="s">
        <v>34</v>
      </c>
      <c r="C40" s="25">
        <f>E40*E6*6</f>
        <v>52.796400000000006</v>
      </c>
      <c r="D40" s="25">
        <f>E40*E6</f>
        <v>8.7994000000000003</v>
      </c>
      <c r="E40" s="103">
        <v>0.01</v>
      </c>
      <c r="F40" s="108"/>
      <c r="G40" s="96"/>
      <c r="H40" s="96"/>
      <c r="I40" s="96"/>
      <c r="P40" s="48"/>
      <c r="Q40" s="42"/>
      <c r="R40" s="53"/>
      <c r="S40" s="53"/>
      <c r="T40" s="54"/>
    </row>
    <row r="41" spans="1:20" ht="50.25" customHeight="1" thickBot="1">
      <c r="A41" s="7" t="s">
        <v>36</v>
      </c>
      <c r="B41" s="4"/>
      <c r="C41" s="364">
        <f>E41*E6*6</f>
        <v>105.59280000000001</v>
      </c>
      <c r="D41" s="341">
        <f>E41*E6</f>
        <v>17.598800000000001</v>
      </c>
      <c r="E41" s="342">
        <v>0.02</v>
      </c>
      <c r="F41" s="329"/>
      <c r="P41" s="48"/>
      <c r="Q41" s="42"/>
      <c r="R41" s="343"/>
      <c r="S41" s="344"/>
      <c r="T41" s="345"/>
    </row>
    <row r="42" spans="1:20" ht="69" customHeight="1" thickBot="1">
      <c r="A42" s="8" t="s">
        <v>37</v>
      </c>
      <c r="B42" s="4" t="s">
        <v>34</v>
      </c>
      <c r="C42" s="334"/>
      <c r="D42" s="337"/>
      <c r="E42" s="340"/>
      <c r="F42" s="331"/>
      <c r="G42" s="96">
        <f>E41*E6*7</f>
        <v>123.19160000000001</v>
      </c>
      <c r="P42" s="49"/>
      <c r="Q42" s="42"/>
      <c r="R42" s="343"/>
      <c r="S42" s="344"/>
      <c r="T42" s="345"/>
    </row>
    <row r="43" spans="1:20" ht="61.5" customHeight="1" thickBot="1">
      <c r="A43" s="7" t="s">
        <v>38</v>
      </c>
      <c r="B43" s="12"/>
      <c r="C43" s="332">
        <f>E43*E6*6</f>
        <v>52.796400000000006</v>
      </c>
      <c r="D43" s="335">
        <f>E43*E6</f>
        <v>8.7994000000000003</v>
      </c>
      <c r="E43" s="338">
        <v>0.01</v>
      </c>
      <c r="F43" s="329"/>
      <c r="P43" s="48"/>
      <c r="Q43" s="41"/>
      <c r="R43" s="343"/>
      <c r="S43" s="344"/>
      <c r="T43" s="345"/>
    </row>
    <row r="44" spans="1:20" ht="99" customHeight="1" thickBot="1">
      <c r="A44" s="8" t="s">
        <v>39</v>
      </c>
      <c r="B44" s="12" t="s">
        <v>7</v>
      </c>
      <c r="C44" s="334"/>
      <c r="D44" s="337"/>
      <c r="E44" s="340"/>
      <c r="F44" s="331"/>
      <c r="G44" s="96"/>
      <c r="P44" s="49"/>
      <c r="Q44" s="41"/>
      <c r="R44" s="343"/>
      <c r="S44" s="344"/>
      <c r="T44" s="345"/>
    </row>
    <row r="45" spans="1:20" s="31" customFormat="1" ht="37.5" customHeight="1" thickBot="1">
      <c r="A45" s="32" t="s">
        <v>40</v>
      </c>
      <c r="B45" s="28"/>
      <c r="C45" s="29">
        <f>E45*E6*6</f>
        <v>14043.842400000001</v>
      </c>
      <c r="D45" s="36">
        <f>E45*E6</f>
        <v>2340.6404000000002</v>
      </c>
      <c r="E45" s="102">
        <f>E46+E49+E52+E57</f>
        <v>2.66</v>
      </c>
      <c r="F45" s="144">
        <v>14043.84</v>
      </c>
      <c r="G45" s="95"/>
      <c r="H45" s="95"/>
      <c r="I45" s="72"/>
      <c r="J45" s="72"/>
      <c r="K45" s="72"/>
      <c r="L45" s="72"/>
      <c r="M45" s="72"/>
      <c r="N45" s="72"/>
      <c r="O45" s="72"/>
      <c r="P45" s="73"/>
      <c r="Q45" s="74"/>
      <c r="R45" s="78"/>
      <c r="S45" s="81"/>
      <c r="T45" s="46"/>
    </row>
    <row r="46" spans="1:20" ht="36.75" customHeight="1" thickBot="1">
      <c r="A46" s="7" t="s">
        <v>41</v>
      </c>
      <c r="B46" s="6"/>
      <c r="C46" s="364">
        <f>E46*E6*6</f>
        <v>1478.2992000000004</v>
      </c>
      <c r="D46" s="341">
        <f>E46*E6</f>
        <v>246.38320000000004</v>
      </c>
      <c r="E46" s="342">
        <v>0.28000000000000003</v>
      </c>
      <c r="F46" s="329"/>
      <c r="P46" s="48"/>
      <c r="Q46" s="57"/>
      <c r="R46" s="343"/>
      <c r="S46" s="345"/>
      <c r="T46" s="345"/>
    </row>
    <row r="47" spans="1:20" ht="26.25" customHeight="1" thickBot="1">
      <c r="A47" s="8" t="s">
        <v>42</v>
      </c>
      <c r="B47" s="4" t="s">
        <v>7</v>
      </c>
      <c r="C47" s="333"/>
      <c r="D47" s="336"/>
      <c r="E47" s="339"/>
      <c r="F47" s="330"/>
      <c r="P47" s="49"/>
      <c r="Q47" s="58"/>
      <c r="R47" s="343"/>
      <c r="S47" s="345"/>
      <c r="T47" s="345"/>
    </row>
    <row r="48" spans="1:20" ht="61.5" customHeight="1" thickBot="1">
      <c r="A48" s="8" t="s">
        <v>43</v>
      </c>
      <c r="B48" s="4" t="s">
        <v>10</v>
      </c>
      <c r="C48" s="334"/>
      <c r="D48" s="337"/>
      <c r="E48" s="340"/>
      <c r="F48" s="331"/>
      <c r="H48" s="96"/>
      <c r="I48" s="96"/>
      <c r="P48" s="49"/>
      <c r="Q48" s="58"/>
      <c r="R48" s="343"/>
      <c r="S48" s="345"/>
      <c r="T48" s="345"/>
    </row>
    <row r="49" spans="1:124" ht="33" customHeight="1" thickBot="1">
      <c r="A49" s="7" t="s">
        <v>44</v>
      </c>
      <c r="B49" s="6"/>
      <c r="C49" s="332">
        <f>E49*E6*6</f>
        <v>6441.1608000000006</v>
      </c>
      <c r="D49" s="335">
        <f>E49*E6</f>
        <v>1073.5268000000001</v>
      </c>
      <c r="E49" s="338">
        <v>1.22</v>
      </c>
      <c r="F49" s="329"/>
      <c r="P49" s="48"/>
      <c r="Q49" s="57"/>
      <c r="R49" s="343"/>
      <c r="S49" s="344"/>
      <c r="T49" s="345"/>
    </row>
    <row r="50" spans="1:124" ht="68.25" customHeight="1" thickBot="1">
      <c r="A50" s="8" t="s">
        <v>45</v>
      </c>
      <c r="B50" s="12" t="s">
        <v>46</v>
      </c>
      <c r="C50" s="333"/>
      <c r="D50" s="336"/>
      <c r="E50" s="339"/>
      <c r="F50" s="330"/>
      <c r="P50" s="49"/>
      <c r="Q50" s="41"/>
      <c r="R50" s="343"/>
      <c r="S50" s="344"/>
      <c r="T50" s="345"/>
    </row>
    <row r="51" spans="1:124" ht="59.25" customHeight="1" thickBot="1">
      <c r="A51" s="8" t="s">
        <v>47</v>
      </c>
      <c r="B51" s="4" t="s">
        <v>48</v>
      </c>
      <c r="C51" s="334"/>
      <c r="D51" s="337"/>
      <c r="E51" s="340"/>
      <c r="F51" s="331"/>
      <c r="H51" s="96"/>
      <c r="P51" s="49"/>
      <c r="Q51" s="42"/>
      <c r="R51" s="343"/>
      <c r="S51" s="344"/>
      <c r="T51" s="345"/>
    </row>
    <row r="52" spans="1:124" ht="36" customHeight="1" thickBot="1">
      <c r="A52" s="7" t="s">
        <v>49</v>
      </c>
      <c r="B52" s="6"/>
      <c r="C52" s="335">
        <f>E52*E6*6</f>
        <v>4751.6760000000004</v>
      </c>
      <c r="D52" s="335">
        <f>E52*E6</f>
        <v>791.94600000000003</v>
      </c>
      <c r="E52" s="338">
        <v>0.9</v>
      </c>
      <c r="F52" s="329"/>
      <c r="P52" s="48"/>
      <c r="Q52" s="57"/>
      <c r="R52" s="344"/>
      <c r="S52" s="344"/>
      <c r="T52" s="345"/>
    </row>
    <row r="53" spans="1:124" ht="32.25" customHeight="1" thickBot="1">
      <c r="A53" s="8" t="s">
        <v>50</v>
      </c>
      <c r="B53" s="12" t="s">
        <v>34</v>
      </c>
      <c r="C53" s="336"/>
      <c r="D53" s="336"/>
      <c r="E53" s="339"/>
      <c r="F53" s="330"/>
      <c r="P53" s="49"/>
      <c r="Q53" s="59"/>
      <c r="R53" s="344"/>
      <c r="S53" s="344"/>
      <c r="T53" s="345"/>
    </row>
    <row r="54" spans="1:124" ht="26.25" customHeight="1" thickBot="1">
      <c r="A54" s="13" t="s">
        <v>51</v>
      </c>
      <c r="B54" s="12" t="s">
        <v>34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124" ht="28.5" customHeight="1" thickBot="1">
      <c r="A55" s="13" t="s">
        <v>52</v>
      </c>
      <c r="B55" s="12" t="s">
        <v>10</v>
      </c>
      <c r="C55" s="336"/>
      <c r="D55" s="336"/>
      <c r="E55" s="339"/>
      <c r="F55" s="330"/>
      <c r="P55" s="60"/>
      <c r="Q55" s="59"/>
      <c r="R55" s="344"/>
      <c r="S55" s="344"/>
      <c r="T55" s="345"/>
    </row>
    <row r="56" spans="1:124" ht="39.75" customHeight="1" thickBot="1">
      <c r="A56" s="8" t="s">
        <v>53</v>
      </c>
      <c r="B56" s="4" t="s">
        <v>34</v>
      </c>
      <c r="C56" s="337"/>
      <c r="D56" s="337"/>
      <c r="E56" s="340"/>
      <c r="F56" s="331"/>
      <c r="I56" s="96"/>
      <c r="P56" s="49"/>
      <c r="Q56" s="58"/>
      <c r="R56" s="344"/>
      <c r="S56" s="344"/>
      <c r="T56" s="345"/>
    </row>
    <row r="57" spans="1:124" ht="26.25" thickBot="1">
      <c r="A57" s="7" t="s">
        <v>54</v>
      </c>
      <c r="B57" s="6"/>
      <c r="C57" s="335">
        <f>E57*E6*6</f>
        <v>1372.7064000000003</v>
      </c>
      <c r="D57" s="335">
        <f>E57*E6</f>
        <v>228.78440000000003</v>
      </c>
      <c r="E57" s="338">
        <v>0.26</v>
      </c>
      <c r="F57" s="329"/>
      <c r="P57" s="48"/>
      <c r="Q57" s="57"/>
      <c r="R57" s="344"/>
      <c r="S57" s="344"/>
      <c r="T57" s="345"/>
    </row>
    <row r="58" spans="1:124" ht="65.25" customHeight="1" thickBot="1">
      <c r="A58" s="8" t="s">
        <v>55</v>
      </c>
      <c r="B58" s="4" t="s">
        <v>31</v>
      </c>
      <c r="C58" s="336"/>
      <c r="D58" s="336"/>
      <c r="E58" s="339"/>
      <c r="F58" s="330"/>
      <c r="P58" s="49"/>
      <c r="Q58" s="42"/>
      <c r="R58" s="344"/>
      <c r="S58" s="344"/>
      <c r="T58" s="345"/>
    </row>
    <row r="59" spans="1:124" ht="40.5" customHeight="1" thickBot="1">
      <c r="A59" s="8" t="s">
        <v>56</v>
      </c>
      <c r="B59" s="4" t="s">
        <v>7</v>
      </c>
      <c r="C59" s="337"/>
      <c r="D59" s="337"/>
      <c r="E59" s="340"/>
      <c r="F59" s="331"/>
      <c r="I59" s="96"/>
      <c r="P59" s="49"/>
      <c r="Q59" s="42"/>
      <c r="R59" s="344"/>
      <c r="S59" s="344"/>
      <c r="T59" s="345"/>
    </row>
    <row r="60" spans="1:124" s="1" customFormat="1" ht="31.5" customHeight="1" thickBot="1">
      <c r="A60" s="7" t="s">
        <v>118</v>
      </c>
      <c r="B60" s="89" t="s">
        <v>83</v>
      </c>
      <c r="C60" s="177"/>
      <c r="D60" s="177"/>
      <c r="E60" s="181"/>
      <c r="F60" s="180"/>
      <c r="I60" s="96"/>
      <c r="P60" s="175"/>
      <c r="Q60" s="42"/>
      <c r="R60" s="173"/>
      <c r="S60" s="173"/>
      <c r="T60" s="174"/>
    </row>
    <row r="61" spans="1:124" s="31" customFormat="1" ht="27.75" customHeight="1" thickBot="1">
      <c r="A61" s="32" t="s">
        <v>60</v>
      </c>
      <c r="B61" s="28"/>
      <c r="C61" s="34">
        <f>E61*E6*6</f>
        <v>32997.75</v>
      </c>
      <c r="D61" s="34">
        <f>E61*E6</f>
        <v>5499.625</v>
      </c>
      <c r="E61" s="106">
        <f>E62+E68+E75+E80+E83</f>
        <v>6.25</v>
      </c>
      <c r="F61" s="182">
        <v>32997.75</v>
      </c>
      <c r="G61" s="95"/>
      <c r="H61" s="95"/>
      <c r="I61" s="95"/>
      <c r="J61" s="72"/>
      <c r="K61" s="72"/>
      <c r="L61" s="72"/>
      <c r="M61" s="72"/>
      <c r="N61" s="72"/>
      <c r="O61" s="72"/>
      <c r="P61" s="73"/>
      <c r="Q61" s="74"/>
      <c r="R61" s="75"/>
      <c r="S61" s="75"/>
      <c r="T61" s="76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</row>
    <row r="62" spans="1:124" ht="35.25" customHeight="1" thickBot="1">
      <c r="A62" s="7" t="s">
        <v>61</v>
      </c>
      <c r="B62" s="12"/>
      <c r="C62" s="341">
        <f>E62*E6*6</f>
        <v>9556.1484000000019</v>
      </c>
      <c r="D62" s="341">
        <f>E62*E6</f>
        <v>1592.6914000000002</v>
      </c>
      <c r="E62" s="342">
        <v>1.81</v>
      </c>
      <c r="F62" s="329"/>
      <c r="P62" s="48"/>
      <c r="Q62" s="41"/>
      <c r="R62" s="344"/>
      <c r="S62" s="344"/>
      <c r="T62" s="345"/>
    </row>
    <row r="63" spans="1:124" ht="64.5" thickBot="1">
      <c r="A63" s="8" t="s">
        <v>62</v>
      </c>
      <c r="B63" s="4" t="s">
        <v>63</v>
      </c>
      <c r="C63" s="336"/>
      <c r="D63" s="336"/>
      <c r="E63" s="339"/>
      <c r="F63" s="330"/>
      <c r="P63" s="49"/>
      <c r="Q63" s="42"/>
      <c r="R63" s="344"/>
      <c r="S63" s="344"/>
      <c r="T63" s="345"/>
    </row>
    <row r="64" spans="1:124" s="1" customFormat="1" ht="25.5" customHeight="1">
      <c r="A64" s="176" t="s">
        <v>123</v>
      </c>
      <c r="B64" s="147" t="s">
        <v>124</v>
      </c>
      <c r="C64" s="336"/>
      <c r="D64" s="336"/>
      <c r="E64" s="339"/>
      <c r="F64" s="330"/>
      <c r="P64" s="175"/>
      <c r="Q64" s="42"/>
      <c r="R64" s="344"/>
      <c r="S64" s="344"/>
      <c r="T64" s="345"/>
    </row>
    <row r="65" spans="1:20" ht="46.5" customHeight="1" thickBot="1">
      <c r="A65" s="8" t="s">
        <v>90</v>
      </c>
      <c r="B65" s="12" t="s">
        <v>7</v>
      </c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>
      <c r="A66" s="347" t="s">
        <v>65</v>
      </c>
      <c r="B66" s="350" t="s">
        <v>10</v>
      </c>
      <c r="C66" s="336"/>
      <c r="D66" s="336"/>
      <c r="E66" s="339"/>
      <c r="F66" s="330"/>
      <c r="P66" s="49"/>
      <c r="Q66" s="41"/>
      <c r="R66" s="344"/>
      <c r="S66" s="344"/>
      <c r="T66" s="345"/>
    </row>
    <row r="67" spans="1:20" ht="25.5" customHeight="1" thickBot="1">
      <c r="A67" s="349"/>
      <c r="B67" s="351"/>
      <c r="C67" s="337"/>
      <c r="D67" s="337"/>
      <c r="E67" s="340"/>
      <c r="F67" s="331"/>
      <c r="H67" s="96"/>
      <c r="P67" s="49"/>
      <c r="Q67" s="41"/>
      <c r="R67" s="344"/>
      <c r="S67" s="344"/>
      <c r="T67" s="345"/>
    </row>
    <row r="68" spans="1:20" ht="68.25" customHeight="1" thickBot="1">
      <c r="A68" s="7" t="s">
        <v>66</v>
      </c>
      <c r="B68" s="12"/>
      <c r="C68" s="335">
        <f>E68*E6*6</f>
        <v>8447.4240000000009</v>
      </c>
      <c r="D68" s="335">
        <f>E68*E6</f>
        <v>1407.9040000000002</v>
      </c>
      <c r="E68" s="338">
        <v>1.6</v>
      </c>
      <c r="F68" s="329"/>
      <c r="P68" s="48"/>
      <c r="Q68" s="41"/>
      <c r="R68" s="344"/>
      <c r="S68" s="344"/>
      <c r="T68" s="345"/>
    </row>
    <row r="69" spans="1:20" ht="26.25" thickBot="1">
      <c r="A69" s="8" t="s">
        <v>67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8" t="s">
        <v>68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26.25" thickBot="1">
      <c r="A71" s="8" t="s">
        <v>69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38.25" customHeight="1">
      <c r="A72" s="347" t="s">
        <v>70</v>
      </c>
      <c r="B72" s="350" t="s">
        <v>10</v>
      </c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8.25" customHeight="1" thickBot="1">
      <c r="A73" s="349"/>
      <c r="B73" s="351"/>
      <c r="C73" s="336"/>
      <c r="D73" s="336"/>
      <c r="E73" s="339"/>
      <c r="F73" s="330"/>
      <c r="P73" s="49"/>
      <c r="Q73" s="42"/>
      <c r="R73" s="344"/>
      <c r="S73" s="344"/>
      <c r="T73" s="345"/>
    </row>
    <row r="74" spans="1:20" ht="33" customHeight="1" thickBot="1">
      <c r="A74" s="8" t="s">
        <v>71</v>
      </c>
      <c r="B74" s="4" t="s">
        <v>72</v>
      </c>
      <c r="C74" s="337"/>
      <c r="D74" s="337"/>
      <c r="E74" s="340"/>
      <c r="F74" s="331"/>
      <c r="H74" s="96"/>
      <c r="P74" s="49"/>
      <c r="Q74" s="42"/>
      <c r="R74" s="344"/>
      <c r="S74" s="344"/>
      <c r="T74" s="345"/>
    </row>
    <row r="75" spans="1:20" ht="15.75" thickBot="1">
      <c r="A75" s="7" t="s">
        <v>73</v>
      </c>
      <c r="B75" s="12"/>
      <c r="C75" s="335">
        <f>E75*E6*6</f>
        <v>3167.7840000000006</v>
      </c>
      <c r="D75" s="335">
        <f>E75*E6</f>
        <v>527.96400000000006</v>
      </c>
      <c r="E75" s="338">
        <v>0.6</v>
      </c>
      <c r="F75" s="329"/>
      <c r="P75" s="48"/>
      <c r="Q75" s="41"/>
      <c r="R75" s="344"/>
      <c r="S75" s="344"/>
      <c r="T75" s="345"/>
    </row>
    <row r="76" spans="1:20" ht="15.75" thickBot="1">
      <c r="A76" s="8" t="s">
        <v>74</v>
      </c>
      <c r="B76" s="12" t="s">
        <v>75</v>
      </c>
      <c r="C76" s="336"/>
      <c r="D76" s="336"/>
      <c r="E76" s="339"/>
      <c r="F76" s="330"/>
      <c r="P76" s="49"/>
      <c r="Q76" s="41"/>
      <c r="R76" s="344"/>
      <c r="S76" s="344"/>
      <c r="T76" s="345"/>
    </row>
    <row r="77" spans="1:20" ht="15.75" thickBot="1">
      <c r="A77" s="8" t="s">
        <v>76</v>
      </c>
      <c r="B77" s="12" t="s">
        <v>10</v>
      </c>
      <c r="C77" s="336"/>
      <c r="D77" s="336"/>
      <c r="E77" s="339"/>
      <c r="F77" s="330"/>
      <c r="P77" s="49"/>
      <c r="Q77" s="41"/>
      <c r="R77" s="344"/>
      <c r="S77" s="344"/>
      <c r="T77" s="345"/>
    </row>
    <row r="78" spans="1:20" ht="35.25" customHeight="1" thickBot="1">
      <c r="A78" s="347" t="s">
        <v>77</v>
      </c>
      <c r="B78" s="14"/>
      <c r="C78" s="336"/>
      <c r="D78" s="336"/>
      <c r="E78" s="339"/>
      <c r="F78" s="330"/>
      <c r="P78" s="346"/>
      <c r="Q78" s="49"/>
      <c r="R78" s="344"/>
      <c r="S78" s="344"/>
      <c r="T78" s="345"/>
    </row>
    <row r="79" spans="1:20" ht="15.75" thickBot="1">
      <c r="A79" s="348"/>
      <c r="B79" s="12" t="s">
        <v>72</v>
      </c>
      <c r="C79" s="337"/>
      <c r="D79" s="337"/>
      <c r="E79" s="340"/>
      <c r="F79" s="331"/>
      <c r="H79" s="96"/>
      <c r="P79" s="346"/>
      <c r="Q79" s="41"/>
      <c r="R79" s="344"/>
      <c r="S79" s="344"/>
      <c r="T79" s="345"/>
    </row>
    <row r="80" spans="1:20" ht="15.75" thickBot="1">
      <c r="A80" s="7" t="s">
        <v>78</v>
      </c>
      <c r="B80" s="6"/>
      <c r="C80" s="332">
        <v>8150.05</v>
      </c>
      <c r="D80" s="335">
        <f>E80*E6</f>
        <v>1434.3022000000001</v>
      </c>
      <c r="E80" s="338">
        <v>1.63</v>
      </c>
      <c r="F80" s="329"/>
      <c r="P80" s="48"/>
      <c r="Q80" s="57"/>
      <c r="R80" s="343"/>
      <c r="S80" s="344"/>
      <c r="T80" s="345"/>
    </row>
    <row r="81" spans="1:20" ht="15.75" thickBot="1">
      <c r="A81" s="8" t="s">
        <v>79</v>
      </c>
      <c r="B81" s="4" t="s">
        <v>80</v>
      </c>
      <c r="C81" s="333"/>
      <c r="D81" s="336"/>
      <c r="E81" s="339"/>
      <c r="F81" s="330"/>
      <c r="P81" s="49"/>
      <c r="Q81" s="42"/>
      <c r="R81" s="343"/>
      <c r="S81" s="344"/>
      <c r="T81" s="345"/>
    </row>
    <row r="82" spans="1:20" ht="77.25" customHeight="1" thickBot="1">
      <c r="A82" s="8" t="s">
        <v>81</v>
      </c>
      <c r="B82" s="4" t="s">
        <v>10</v>
      </c>
      <c r="C82" s="334"/>
      <c r="D82" s="337"/>
      <c r="E82" s="340"/>
      <c r="F82" s="331"/>
      <c r="H82" s="96"/>
      <c r="I82" s="96"/>
      <c r="P82" s="49"/>
      <c r="Q82" s="42"/>
      <c r="R82" s="343"/>
      <c r="S82" s="344"/>
      <c r="T82" s="345"/>
    </row>
    <row r="83" spans="1:20" ht="58.5" customHeight="1" thickBot="1">
      <c r="A83" s="7" t="s">
        <v>82</v>
      </c>
      <c r="B83" s="4" t="s">
        <v>83</v>
      </c>
      <c r="C83" s="25">
        <v>3122.42</v>
      </c>
      <c r="D83" s="25">
        <f>E83*E6</f>
        <v>536.76340000000005</v>
      </c>
      <c r="E83" s="103">
        <v>0.61</v>
      </c>
      <c r="F83" s="108"/>
      <c r="H83" s="96"/>
      <c r="J83" s="96"/>
      <c r="P83" s="48"/>
      <c r="Q83" s="42"/>
      <c r="R83" s="53"/>
      <c r="S83" s="53"/>
      <c r="T83" s="54"/>
    </row>
    <row r="84" spans="1:20" s="31" customFormat="1" ht="26.25" customHeight="1" thickBot="1">
      <c r="A84" s="27" t="s">
        <v>84</v>
      </c>
      <c r="B84" s="35"/>
      <c r="C84" s="34">
        <v>0</v>
      </c>
      <c r="D84" s="34">
        <v>0</v>
      </c>
      <c r="E84" s="106">
        <v>0</v>
      </c>
      <c r="F84" s="195"/>
      <c r="G84" s="72"/>
      <c r="H84" s="95"/>
      <c r="I84" s="72"/>
      <c r="J84" s="95"/>
      <c r="K84" s="72"/>
      <c r="L84" s="72"/>
      <c r="M84" s="72"/>
      <c r="N84" s="72"/>
      <c r="O84" s="72"/>
      <c r="P84" s="77"/>
      <c r="Q84" s="82"/>
      <c r="R84" s="75"/>
      <c r="S84" s="61"/>
      <c r="T84" s="62"/>
    </row>
    <row r="85" spans="1:20" ht="26.25" customHeight="1" thickBot="1">
      <c r="A85" s="15" t="s">
        <v>85</v>
      </c>
      <c r="B85" s="12" t="s">
        <v>46</v>
      </c>
      <c r="C85" s="26">
        <f>D85*3</f>
        <v>659.95500000000004</v>
      </c>
      <c r="D85" s="26">
        <f>E85*E6</f>
        <v>219.98500000000001</v>
      </c>
      <c r="E85" s="107">
        <v>0.25</v>
      </c>
      <c r="F85" s="202">
        <v>659.96</v>
      </c>
      <c r="P85" s="64"/>
      <c r="Q85" s="41"/>
      <c r="R85" s="65"/>
      <c r="S85" s="65"/>
      <c r="T85" s="66"/>
    </row>
    <row r="86" spans="1:20" s="1" customFormat="1" ht="67.5" customHeight="1" thickBot="1">
      <c r="A86" s="27" t="s">
        <v>119</v>
      </c>
      <c r="B86" s="94"/>
      <c r="C86" s="34">
        <v>0</v>
      </c>
      <c r="D86" s="34">
        <v>0</v>
      </c>
      <c r="E86" s="106">
        <v>0</v>
      </c>
      <c r="F86" s="108"/>
      <c r="P86" s="64"/>
      <c r="Q86" s="41"/>
      <c r="R86" s="65"/>
      <c r="S86" s="65"/>
      <c r="T86" s="66"/>
    </row>
    <row r="87" spans="1:20" s="1" customFormat="1" ht="67.5" customHeight="1" thickBot="1">
      <c r="A87" s="261" t="s">
        <v>126</v>
      </c>
      <c r="B87" s="94"/>
      <c r="C87" s="34">
        <v>6502.22</v>
      </c>
      <c r="D87" s="34"/>
      <c r="E87" s="106"/>
      <c r="F87" s="202">
        <v>6502.22</v>
      </c>
      <c r="P87" s="64"/>
      <c r="Q87" s="41"/>
      <c r="R87" s="65"/>
      <c r="S87" s="65"/>
      <c r="T87" s="66"/>
    </row>
    <row r="88" spans="1:20" s="1" customFormat="1" ht="67.5" customHeight="1" thickBot="1">
      <c r="A88" s="261" t="s">
        <v>129</v>
      </c>
      <c r="B88" s="94"/>
      <c r="C88" s="34">
        <v>210.77</v>
      </c>
      <c r="D88" s="34"/>
      <c r="E88" s="106"/>
      <c r="F88" s="202">
        <v>210.77</v>
      </c>
      <c r="P88" s="64"/>
      <c r="Q88" s="41"/>
      <c r="R88" s="65"/>
      <c r="S88" s="65"/>
      <c r="T88" s="66"/>
    </row>
    <row r="89" spans="1:20" s="1" customFormat="1" ht="67.5" customHeight="1" thickBot="1">
      <c r="A89" s="261" t="s">
        <v>136</v>
      </c>
      <c r="B89" s="94"/>
      <c r="C89" s="34">
        <v>41.52</v>
      </c>
      <c r="D89" s="34"/>
      <c r="E89" s="106"/>
      <c r="F89" s="202">
        <v>41.52</v>
      </c>
      <c r="P89" s="64"/>
      <c r="Q89" s="41"/>
      <c r="R89" s="65"/>
      <c r="S89" s="65"/>
      <c r="T89" s="66"/>
    </row>
    <row r="90" spans="1:20" ht="29.25" customHeight="1" thickBot="1">
      <c r="A90" s="5" t="s">
        <v>86</v>
      </c>
      <c r="B90" s="16"/>
      <c r="C90" s="26">
        <f>C88+C87+C85+C61+C45+C9+C89</f>
        <v>65332.115799999992</v>
      </c>
      <c r="D90" s="26">
        <f>D84+D61+D45+D9</f>
        <v>9652.9418000000005</v>
      </c>
      <c r="E90" s="204">
        <f>E61+E45+E9+E85</f>
        <v>11.219999999999999</v>
      </c>
      <c r="F90" s="266">
        <f>F88+F87+F85+F61+F45+F9+F89</f>
        <v>65332.119999999988</v>
      </c>
      <c r="P90" s="67"/>
      <c r="Q90" s="68"/>
      <c r="R90" s="65"/>
      <c r="S90" s="65"/>
      <c r="T90" s="66"/>
    </row>
    <row r="91" spans="1:20" ht="16.5">
      <c r="A91" s="326" t="s">
        <v>132</v>
      </c>
      <c r="B91" s="327"/>
      <c r="C91" s="327"/>
      <c r="D91" s="328"/>
      <c r="E91" s="141"/>
      <c r="F91" s="248">
        <v>207087.73</v>
      </c>
    </row>
    <row r="92" spans="1:20" ht="16.5">
      <c r="A92" s="178" t="s">
        <v>133</v>
      </c>
      <c r="B92" s="179"/>
      <c r="C92" s="179"/>
      <c r="D92" s="179"/>
      <c r="E92" s="141"/>
      <c r="F92" s="248">
        <v>86109.54</v>
      </c>
    </row>
    <row r="93" spans="1:20" ht="15.75">
      <c r="A93" s="139" t="s">
        <v>137</v>
      </c>
      <c r="B93" s="140"/>
      <c r="C93" s="140"/>
      <c r="D93" s="140"/>
      <c r="E93" s="142"/>
      <c r="F93" s="248">
        <v>186310.31</v>
      </c>
    </row>
    <row r="94" spans="1:20">
      <c r="A94" s="1"/>
      <c r="C94" s="96"/>
      <c r="D94" s="1"/>
      <c r="E94" s="1"/>
      <c r="F94" s="1"/>
    </row>
    <row r="95" spans="1:20">
      <c r="A95" s="1"/>
      <c r="C95" s="1"/>
      <c r="D95" s="1"/>
      <c r="E95" s="1"/>
      <c r="F95" s="1"/>
    </row>
    <row r="96" spans="1:20">
      <c r="A96" s="1"/>
      <c r="C96" s="96"/>
      <c r="D96" s="1"/>
      <c r="E96" s="96"/>
      <c r="F96" s="96"/>
    </row>
    <row r="97" spans="1:6">
      <c r="A97" s="137" t="s">
        <v>121</v>
      </c>
      <c r="C97" s="1"/>
      <c r="D97" s="1"/>
      <c r="E97" s="1"/>
      <c r="F97" s="1"/>
    </row>
    <row r="98" spans="1:6">
      <c r="A98" s="137"/>
      <c r="C98" s="1"/>
      <c r="D98" s="1"/>
      <c r="E98" s="1"/>
      <c r="F98" s="1"/>
    </row>
    <row r="99" spans="1:6">
      <c r="A99" s="137" t="s">
        <v>122</v>
      </c>
      <c r="C99" s="1"/>
      <c r="D99" s="1"/>
      <c r="E99" s="1"/>
      <c r="F99" s="1"/>
    </row>
    <row r="100" spans="1:6">
      <c r="A100" s="1"/>
      <c r="C100" s="1"/>
      <c r="D100" s="1"/>
      <c r="E100" s="1"/>
      <c r="F100" s="1"/>
    </row>
    <row r="101" spans="1:6">
      <c r="A101" s="1"/>
      <c r="C101" s="1"/>
      <c r="D101" s="1"/>
      <c r="E101" s="1"/>
      <c r="F101" s="1"/>
    </row>
  </sheetData>
  <mergeCells count="129">
    <mergeCell ref="F21:F26"/>
    <mergeCell ref="F43:F44"/>
    <mergeCell ref="F18:F20"/>
    <mergeCell ref="E46:E48"/>
    <mergeCell ref="C37:C39"/>
    <mergeCell ref="D37:D39"/>
    <mergeCell ref="E37:E39"/>
    <mergeCell ref="C41:C42"/>
    <mergeCell ref="D41:D42"/>
    <mergeCell ref="E41:E42"/>
    <mergeCell ref="E43:E44"/>
    <mergeCell ref="C46:C48"/>
    <mergeCell ref="D46:D48"/>
    <mergeCell ref="D18:D20"/>
    <mergeCell ref="E18:E20"/>
    <mergeCell ref="C27:C30"/>
    <mergeCell ref="D27:D30"/>
    <mergeCell ref="E27:E30"/>
    <mergeCell ref="C31:C36"/>
    <mergeCell ref="D31:D36"/>
    <mergeCell ref="E31:E36"/>
    <mergeCell ref="C43:C44"/>
    <mergeCell ref="D43:D44"/>
    <mergeCell ref="P3:T3"/>
    <mergeCell ref="R10:R14"/>
    <mergeCell ref="S10:S14"/>
    <mergeCell ref="T10:T14"/>
    <mergeCell ref="R15:R17"/>
    <mergeCell ref="S15:S17"/>
    <mergeCell ref="T15:T17"/>
    <mergeCell ref="A3:E3"/>
    <mergeCell ref="C10:C14"/>
    <mergeCell ref="D10:D14"/>
    <mergeCell ref="E10:E14"/>
    <mergeCell ref="C15:C17"/>
    <mergeCell ref="D15:D17"/>
    <mergeCell ref="E15:E17"/>
    <mergeCell ref="R18:R20"/>
    <mergeCell ref="S18:S20"/>
    <mergeCell ref="T18:T20"/>
    <mergeCell ref="R21:R26"/>
    <mergeCell ref="S21:S26"/>
    <mergeCell ref="T21:T26"/>
    <mergeCell ref="A78:A79"/>
    <mergeCell ref="C57:C59"/>
    <mergeCell ref="D57:D59"/>
    <mergeCell ref="E57:E59"/>
    <mergeCell ref="C49:C51"/>
    <mergeCell ref="D49:D51"/>
    <mergeCell ref="E49:E51"/>
    <mergeCell ref="C52:C56"/>
    <mergeCell ref="D52:D56"/>
    <mergeCell ref="E52:E56"/>
    <mergeCell ref="A66:A67"/>
    <mergeCell ref="B66:B67"/>
    <mergeCell ref="A72:A73"/>
    <mergeCell ref="B72:B73"/>
    <mergeCell ref="C21:C26"/>
    <mergeCell ref="D21:D26"/>
    <mergeCell ref="E21:E26"/>
    <mergeCell ref="C18:C20"/>
    <mergeCell ref="R37:R39"/>
    <mergeCell ref="S37:S39"/>
    <mergeCell ref="T37:T39"/>
    <mergeCell ref="R41:R42"/>
    <mergeCell ref="S41:S42"/>
    <mergeCell ref="T41:T42"/>
    <mergeCell ref="R27:R30"/>
    <mergeCell ref="S27:S30"/>
    <mergeCell ref="T27:T30"/>
    <mergeCell ref="R31:R36"/>
    <mergeCell ref="S31:S36"/>
    <mergeCell ref="T31:T36"/>
    <mergeCell ref="R49:R51"/>
    <mergeCell ref="S49:S51"/>
    <mergeCell ref="T49:T51"/>
    <mergeCell ref="R52:R56"/>
    <mergeCell ref="S52:S56"/>
    <mergeCell ref="T52:T56"/>
    <mergeCell ref="R43:R44"/>
    <mergeCell ref="S43:S44"/>
    <mergeCell ref="T43:T44"/>
    <mergeCell ref="R46:R48"/>
    <mergeCell ref="S46:S48"/>
    <mergeCell ref="T46:T48"/>
    <mergeCell ref="E68:E74"/>
    <mergeCell ref="C75:C79"/>
    <mergeCell ref="D75:D79"/>
    <mergeCell ref="E75:E79"/>
    <mergeCell ref="R57:R59"/>
    <mergeCell ref="S57:S59"/>
    <mergeCell ref="T57:T59"/>
    <mergeCell ref="R75:R79"/>
    <mergeCell ref="S75:S79"/>
    <mergeCell ref="T75:T79"/>
    <mergeCell ref="P78:P79"/>
    <mergeCell ref="R80:R82"/>
    <mergeCell ref="S80:S82"/>
    <mergeCell ref="T80:T82"/>
    <mergeCell ref="R62:R67"/>
    <mergeCell ref="S62:S67"/>
    <mergeCell ref="T62:T67"/>
    <mergeCell ref="R68:R74"/>
    <mergeCell ref="S68:S74"/>
    <mergeCell ref="T68:T74"/>
    <mergeCell ref="A2:E2"/>
    <mergeCell ref="A91:D91"/>
    <mergeCell ref="F10:F14"/>
    <mergeCell ref="F15:F17"/>
    <mergeCell ref="F27:F30"/>
    <mergeCell ref="F31:F36"/>
    <mergeCell ref="F37:F39"/>
    <mergeCell ref="F41:F42"/>
    <mergeCell ref="F46:F48"/>
    <mergeCell ref="F49:F51"/>
    <mergeCell ref="F52:F56"/>
    <mergeCell ref="F57:F59"/>
    <mergeCell ref="F62:F67"/>
    <mergeCell ref="F68:F74"/>
    <mergeCell ref="F75:F79"/>
    <mergeCell ref="F80:F82"/>
    <mergeCell ref="C80:C82"/>
    <mergeCell ref="D80:D82"/>
    <mergeCell ref="E80:E82"/>
    <mergeCell ref="C62:C67"/>
    <mergeCell ref="D62:D67"/>
    <mergeCell ref="E62:E67"/>
    <mergeCell ref="C68:C74"/>
    <mergeCell ref="D68:D74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95"/>
  <sheetViews>
    <sheetView topLeftCell="A81" workbookViewId="0">
      <selection sqref="A1:F95"/>
    </sheetView>
  </sheetViews>
  <sheetFormatPr defaultRowHeight="15"/>
  <cols>
    <col min="1" max="1" width="77.5703125" style="1" customWidth="1"/>
    <col min="2" max="2" width="17.140625" style="69" customWidth="1"/>
    <col min="3" max="3" width="10.5703125" style="1" customWidth="1"/>
    <col min="4" max="5" width="10.7109375" style="1" customWidth="1"/>
    <col min="6" max="6" width="13.28515625" style="1" customWidth="1"/>
    <col min="7" max="7" width="9.5703125" style="1" bestFit="1" customWidth="1"/>
    <col min="8" max="10" width="9.140625" style="1"/>
    <col min="11" max="11" width="9.5703125" style="1" bestFit="1" customWidth="1"/>
    <col min="12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103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1808.8</v>
      </c>
      <c r="E5" s="23">
        <v>1808.8</v>
      </c>
      <c r="I5" s="80"/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2" t="s">
        <v>2</v>
      </c>
      <c r="F6" s="128" t="s">
        <v>120</v>
      </c>
      <c r="G6" s="96"/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4">
        <v>5</v>
      </c>
      <c r="F7" s="150">
        <v>6</v>
      </c>
      <c r="P7" s="41"/>
      <c r="Q7" s="42"/>
      <c r="R7" s="42"/>
      <c r="S7" s="42"/>
      <c r="T7" s="42"/>
      <c r="U7" s="38"/>
    </row>
    <row r="8" spans="1:21" s="31" customFormat="1" ht="90" customHeight="1" thickBot="1">
      <c r="A8" s="27" t="s">
        <v>3</v>
      </c>
      <c r="B8" s="28"/>
      <c r="C8" s="29">
        <f>E8*D5*6</f>
        <v>22356.767999999996</v>
      </c>
      <c r="D8" s="29">
        <f>E8*E5</f>
        <v>3726.1279999999992</v>
      </c>
      <c r="E8" s="30">
        <f>E9+E14+E17+E20+E26+E30+E36+E39+E40+E42</f>
        <v>2.0599999999999996</v>
      </c>
      <c r="F8" s="144">
        <v>22356.77</v>
      </c>
      <c r="G8" s="97"/>
      <c r="H8" s="97"/>
      <c r="I8" s="97"/>
      <c r="J8" s="97"/>
      <c r="K8" s="97"/>
      <c r="P8" s="43"/>
      <c r="Q8" s="44"/>
      <c r="R8" s="45"/>
      <c r="S8" s="45"/>
      <c r="T8" s="46"/>
      <c r="U8" s="47"/>
    </row>
    <row r="9" spans="1:21" ht="38.25" customHeight="1" thickBot="1">
      <c r="A9" s="7" t="s">
        <v>4</v>
      </c>
      <c r="B9" s="4"/>
      <c r="C9" s="355">
        <f>E9*E5*6</f>
        <v>651.16799999999989</v>
      </c>
      <c r="D9" s="358">
        <f>E9*E5</f>
        <v>108.52799999999999</v>
      </c>
      <c r="E9" s="410">
        <v>0.06</v>
      </c>
      <c r="F9" s="329"/>
      <c r="P9" s="48"/>
      <c r="Q9" s="42"/>
      <c r="R9" s="352"/>
      <c r="S9" s="353"/>
      <c r="T9" s="354"/>
    </row>
    <row r="10" spans="1:21" ht="35.25" customHeight="1" thickBot="1">
      <c r="A10" s="24" t="s">
        <v>5</v>
      </c>
      <c r="B10" s="4"/>
      <c r="C10" s="356"/>
      <c r="D10" s="359"/>
      <c r="E10" s="411"/>
      <c r="F10" s="330"/>
      <c r="P10" s="49"/>
      <c r="Q10" s="42"/>
      <c r="R10" s="352"/>
      <c r="S10" s="353"/>
      <c r="T10" s="354"/>
    </row>
    <row r="11" spans="1:21" ht="33.75" customHeight="1" thickBot="1">
      <c r="A11" s="24" t="s">
        <v>6</v>
      </c>
      <c r="B11" s="4" t="s">
        <v>7</v>
      </c>
      <c r="C11" s="356"/>
      <c r="D11" s="359"/>
      <c r="E11" s="411"/>
      <c r="F11" s="330"/>
      <c r="P11" s="49"/>
      <c r="Q11" s="42"/>
      <c r="R11" s="352"/>
      <c r="S11" s="353"/>
      <c r="T11" s="354"/>
    </row>
    <row r="12" spans="1:21" ht="50.25" customHeight="1" thickBot="1">
      <c r="A12" s="24" t="s">
        <v>8</v>
      </c>
      <c r="B12" s="4" t="s">
        <v>7</v>
      </c>
      <c r="C12" s="356"/>
      <c r="D12" s="359"/>
      <c r="E12" s="411"/>
      <c r="F12" s="330"/>
      <c r="P12" s="49"/>
      <c r="Q12" s="42"/>
      <c r="R12" s="352"/>
      <c r="S12" s="353"/>
      <c r="T12" s="354"/>
    </row>
    <row r="13" spans="1:21" ht="49.5" customHeight="1" thickBot="1">
      <c r="A13" s="24" t="s">
        <v>9</v>
      </c>
      <c r="B13" s="4" t="s">
        <v>10</v>
      </c>
      <c r="C13" s="357"/>
      <c r="D13" s="360"/>
      <c r="E13" s="412"/>
      <c r="F13" s="331"/>
      <c r="P13" s="49"/>
      <c r="Q13" s="42"/>
      <c r="R13" s="352"/>
      <c r="S13" s="353"/>
      <c r="T13" s="354"/>
    </row>
    <row r="14" spans="1:21" ht="45.75" customHeight="1" thickBot="1">
      <c r="A14" s="7" t="s">
        <v>11</v>
      </c>
      <c r="B14" s="4"/>
      <c r="C14" s="335">
        <f>D14*6</f>
        <v>868.22400000000005</v>
      </c>
      <c r="D14" s="335">
        <f>E14*E5</f>
        <v>144.70400000000001</v>
      </c>
      <c r="E14" s="409">
        <v>0.08</v>
      </c>
      <c r="F14" s="329"/>
      <c r="P14" s="48"/>
      <c r="Q14" s="42"/>
      <c r="R14" s="344"/>
      <c r="S14" s="344"/>
      <c r="T14" s="345"/>
    </row>
    <row r="15" spans="1:21" ht="123.75" customHeight="1" thickBot="1">
      <c r="A15" s="24" t="s">
        <v>12</v>
      </c>
      <c r="B15" s="4" t="s">
        <v>7</v>
      </c>
      <c r="C15" s="336"/>
      <c r="D15" s="336"/>
      <c r="E15" s="372"/>
      <c r="F15" s="330"/>
      <c r="P15" s="49"/>
      <c r="Q15" s="42"/>
      <c r="R15" s="344"/>
      <c r="S15" s="344"/>
      <c r="T15" s="345"/>
    </row>
    <row r="16" spans="1:21" ht="60" customHeight="1" thickBot="1">
      <c r="A16" s="24" t="s">
        <v>13</v>
      </c>
      <c r="B16" s="4" t="s">
        <v>10</v>
      </c>
      <c r="C16" s="337"/>
      <c r="D16" s="337"/>
      <c r="E16" s="373"/>
      <c r="F16" s="331"/>
      <c r="P16" s="49"/>
      <c r="Q16" s="42"/>
      <c r="R16" s="344"/>
      <c r="S16" s="344"/>
      <c r="T16" s="345"/>
    </row>
    <row r="17" spans="1:20" ht="47.25" customHeight="1" thickBot="1">
      <c r="A17" s="7" t="s">
        <v>14</v>
      </c>
      <c r="B17" s="4"/>
      <c r="C17" s="332">
        <f>D17*6</f>
        <v>217.05600000000001</v>
      </c>
      <c r="D17" s="335">
        <f>E17*E5</f>
        <v>36.176000000000002</v>
      </c>
      <c r="E17" s="409">
        <v>0.02</v>
      </c>
      <c r="F17" s="329"/>
      <c r="P17" s="48"/>
      <c r="Q17" s="42"/>
      <c r="R17" s="343"/>
      <c r="S17" s="344"/>
      <c r="T17" s="345"/>
    </row>
    <row r="18" spans="1:20" ht="113.25" customHeight="1" thickBot="1">
      <c r="A18" s="24" t="s">
        <v>15</v>
      </c>
      <c r="B18" s="9" t="s">
        <v>7</v>
      </c>
      <c r="C18" s="333"/>
      <c r="D18" s="336"/>
      <c r="E18" s="372"/>
      <c r="F18" s="330"/>
      <c r="P18" s="49"/>
      <c r="Q18" s="50"/>
      <c r="R18" s="343"/>
      <c r="S18" s="344"/>
      <c r="T18" s="345"/>
    </row>
    <row r="19" spans="1:20" ht="43.5" customHeight="1" thickBot="1">
      <c r="A19" s="24" t="s">
        <v>16</v>
      </c>
      <c r="B19" s="9" t="s">
        <v>10</v>
      </c>
      <c r="C19" s="334"/>
      <c r="D19" s="337"/>
      <c r="E19" s="373"/>
      <c r="F19" s="331"/>
      <c r="P19" s="49"/>
      <c r="Q19" s="50"/>
      <c r="R19" s="343"/>
      <c r="S19" s="344"/>
      <c r="T19" s="345"/>
    </row>
    <row r="20" spans="1:20" ht="42.75" customHeight="1" thickBot="1">
      <c r="A20" s="7" t="s">
        <v>17</v>
      </c>
      <c r="B20" s="4"/>
      <c r="C20" s="335">
        <f>D20*6</f>
        <v>15736.559999999998</v>
      </c>
      <c r="D20" s="335">
        <f>E20*E5</f>
        <v>2622.7599999999998</v>
      </c>
      <c r="E20" s="409">
        <v>1.45</v>
      </c>
      <c r="F20" s="406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72"/>
      <c r="F21" s="407"/>
      <c r="P21" s="51"/>
      <c r="Q21" s="50"/>
      <c r="R21" s="344"/>
      <c r="S21" s="344"/>
      <c r="T21" s="345"/>
    </row>
    <row r="22" spans="1:20" ht="78" customHeight="1" thickBot="1">
      <c r="A22" s="37" t="s">
        <v>19</v>
      </c>
      <c r="B22" s="9" t="s">
        <v>7</v>
      </c>
      <c r="C22" s="336"/>
      <c r="D22" s="336"/>
      <c r="E22" s="372"/>
      <c r="F22" s="407"/>
      <c r="P22" s="51"/>
      <c r="Q22" s="50"/>
      <c r="R22" s="344"/>
      <c r="S22" s="344"/>
      <c r="T22" s="345"/>
    </row>
    <row r="23" spans="1:20" ht="32.25" customHeight="1" thickBot="1">
      <c r="A23" s="10" t="s">
        <v>20</v>
      </c>
      <c r="B23" s="9" t="s">
        <v>7</v>
      </c>
      <c r="C23" s="336"/>
      <c r="D23" s="336"/>
      <c r="E23" s="372"/>
      <c r="F23" s="407"/>
      <c r="P23" s="51"/>
      <c r="Q23" s="50"/>
      <c r="R23" s="344"/>
      <c r="S23" s="344"/>
      <c r="T23" s="345"/>
    </row>
    <row r="24" spans="1:20" ht="36" customHeight="1" thickBot="1">
      <c r="A24" s="10" t="s">
        <v>21</v>
      </c>
      <c r="B24" s="9" t="s">
        <v>10</v>
      </c>
      <c r="C24" s="336"/>
      <c r="D24" s="336"/>
      <c r="E24" s="372"/>
      <c r="F24" s="407"/>
      <c r="P24" s="51"/>
      <c r="Q24" s="50"/>
      <c r="R24" s="344"/>
      <c r="S24" s="344"/>
      <c r="T24" s="345"/>
    </row>
    <row r="25" spans="1:20" ht="55.5" customHeight="1" thickBot="1">
      <c r="A25" s="10" t="s">
        <v>22</v>
      </c>
      <c r="B25" s="9" t="s">
        <v>10</v>
      </c>
      <c r="C25" s="337"/>
      <c r="D25" s="337"/>
      <c r="E25" s="373"/>
      <c r="F25" s="408"/>
      <c r="P25" s="51"/>
      <c r="Q25" s="50"/>
      <c r="R25" s="344"/>
      <c r="S25" s="344"/>
      <c r="T25" s="345"/>
    </row>
    <row r="26" spans="1:20" ht="48" customHeight="1" thickBot="1">
      <c r="A26" s="7" t="s">
        <v>23</v>
      </c>
      <c r="B26" s="4"/>
      <c r="C26" s="335">
        <f>D26*6</f>
        <v>868.22400000000005</v>
      </c>
      <c r="D26" s="335">
        <f>E26*E5</f>
        <v>144.70400000000001</v>
      </c>
      <c r="E26" s="409">
        <v>0.08</v>
      </c>
      <c r="F26" s="329"/>
      <c r="P26" s="48"/>
      <c r="Q26" s="42"/>
      <c r="R26" s="344"/>
      <c r="S26" s="344"/>
      <c r="T26" s="345"/>
    </row>
    <row r="27" spans="1:20" ht="45" customHeight="1" thickBot="1">
      <c r="A27" s="10" t="s">
        <v>24</v>
      </c>
      <c r="B27" s="9" t="s">
        <v>7</v>
      </c>
      <c r="C27" s="336"/>
      <c r="D27" s="336"/>
      <c r="E27" s="372"/>
      <c r="F27" s="330"/>
      <c r="P27" s="51"/>
      <c r="Q27" s="50"/>
      <c r="R27" s="344"/>
      <c r="S27" s="344"/>
      <c r="T27" s="345"/>
    </row>
    <row r="28" spans="1:20" ht="55.5" customHeight="1" thickBot="1">
      <c r="A28" s="10" t="s">
        <v>25</v>
      </c>
      <c r="B28" s="9" t="s">
        <v>7</v>
      </c>
      <c r="C28" s="336"/>
      <c r="D28" s="336"/>
      <c r="E28" s="372"/>
      <c r="F28" s="330"/>
      <c r="P28" s="51"/>
      <c r="Q28" s="50"/>
      <c r="R28" s="344"/>
      <c r="S28" s="344"/>
      <c r="T28" s="345"/>
    </row>
    <row r="29" spans="1:20" ht="52.5" customHeight="1" thickBot="1">
      <c r="A29" s="10" t="s">
        <v>16</v>
      </c>
      <c r="B29" s="9" t="s">
        <v>10</v>
      </c>
      <c r="C29" s="337"/>
      <c r="D29" s="337"/>
      <c r="E29" s="373"/>
      <c r="F29" s="331"/>
      <c r="P29" s="51"/>
      <c r="Q29" s="50"/>
      <c r="R29" s="344"/>
      <c r="S29" s="344"/>
      <c r="T29" s="345"/>
    </row>
    <row r="30" spans="1:20" ht="43.5" customHeight="1" thickBot="1">
      <c r="A30" s="7" t="s">
        <v>26</v>
      </c>
      <c r="B30" s="4"/>
      <c r="C30" s="332">
        <f>D30*6</f>
        <v>3364.3679999999995</v>
      </c>
      <c r="D30" s="335">
        <f>E30*E5</f>
        <v>560.72799999999995</v>
      </c>
      <c r="E30" s="409">
        <v>0.31</v>
      </c>
      <c r="F30" s="329"/>
      <c r="P30" s="48"/>
      <c r="Q30" s="42"/>
      <c r="R30" s="343"/>
      <c r="S30" s="344"/>
      <c r="T30" s="345"/>
    </row>
    <row r="31" spans="1:20" ht="42.75" customHeight="1" thickBot="1">
      <c r="A31" s="24" t="s">
        <v>27</v>
      </c>
      <c r="B31" s="9" t="s">
        <v>7</v>
      </c>
      <c r="C31" s="333"/>
      <c r="D31" s="336"/>
      <c r="E31" s="372"/>
      <c r="F31" s="330"/>
      <c r="P31" s="49"/>
      <c r="Q31" s="52"/>
      <c r="R31" s="343"/>
      <c r="S31" s="344"/>
      <c r="T31" s="345"/>
    </row>
    <row r="32" spans="1:20" ht="48" customHeight="1" thickBot="1">
      <c r="A32" s="24" t="s">
        <v>28</v>
      </c>
      <c r="B32" s="9" t="s">
        <v>7</v>
      </c>
      <c r="C32" s="333"/>
      <c r="D32" s="336"/>
      <c r="E32" s="372"/>
      <c r="F32" s="330"/>
      <c r="P32" s="49"/>
      <c r="Q32" s="52"/>
      <c r="R32" s="343"/>
      <c r="S32" s="344"/>
      <c r="T32" s="345"/>
    </row>
    <row r="33" spans="1:20" ht="49.5" customHeight="1" thickBot="1">
      <c r="A33" s="24" t="s">
        <v>29</v>
      </c>
      <c r="B33" s="9" t="s">
        <v>7</v>
      </c>
      <c r="C33" s="333"/>
      <c r="D33" s="336"/>
      <c r="E33" s="372"/>
      <c r="F33" s="330"/>
      <c r="P33" s="49"/>
      <c r="Q33" s="52"/>
      <c r="R33" s="343"/>
      <c r="S33" s="344"/>
      <c r="T33" s="345"/>
    </row>
    <row r="34" spans="1:20" ht="55.5" customHeight="1" thickBot="1">
      <c r="A34" s="24" t="s">
        <v>30</v>
      </c>
      <c r="B34" s="9" t="s">
        <v>7</v>
      </c>
      <c r="C34" s="333"/>
      <c r="D34" s="336"/>
      <c r="E34" s="372"/>
      <c r="F34" s="330"/>
      <c r="P34" s="49"/>
      <c r="Q34" s="52"/>
      <c r="R34" s="343"/>
      <c r="S34" s="344"/>
      <c r="T34" s="345"/>
    </row>
    <row r="35" spans="1:20" ht="48" customHeight="1" thickBot="1">
      <c r="A35" s="24" t="s">
        <v>16</v>
      </c>
      <c r="B35" s="4" t="s">
        <v>10</v>
      </c>
      <c r="C35" s="334"/>
      <c r="D35" s="337"/>
      <c r="E35" s="373"/>
      <c r="F35" s="331"/>
      <c r="P35" s="49"/>
      <c r="Q35" s="52"/>
      <c r="R35" s="343"/>
      <c r="S35" s="344"/>
      <c r="T35" s="345"/>
    </row>
    <row r="36" spans="1:20" ht="44.25" customHeight="1" thickBot="1">
      <c r="A36" s="7" t="s">
        <v>32</v>
      </c>
      <c r="B36" s="4"/>
      <c r="C36" s="332">
        <f>D36*6</f>
        <v>217.05600000000001</v>
      </c>
      <c r="D36" s="335">
        <f>E36*E5</f>
        <v>36.176000000000002</v>
      </c>
      <c r="E36" s="409">
        <v>0.02</v>
      </c>
      <c r="F36" s="329"/>
      <c r="P36" s="48"/>
      <c r="Q36" s="42"/>
      <c r="R36" s="343"/>
      <c r="S36" s="344"/>
      <c r="T36" s="345"/>
    </row>
    <row r="37" spans="1:20" ht="75" customHeight="1" thickBot="1">
      <c r="A37" s="24" t="s">
        <v>33</v>
      </c>
      <c r="B37" s="9" t="s">
        <v>34</v>
      </c>
      <c r="C37" s="333"/>
      <c r="D37" s="336"/>
      <c r="E37" s="372"/>
      <c r="F37" s="330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73"/>
      <c r="F38" s="331"/>
      <c r="P38" s="49"/>
      <c r="Q38" s="52"/>
      <c r="R38" s="343"/>
      <c r="S38" s="344"/>
      <c r="T38" s="345"/>
    </row>
    <row r="39" spans="1:20" ht="75" customHeight="1" thickBot="1">
      <c r="A39" s="7" t="s">
        <v>35</v>
      </c>
      <c r="B39" s="4" t="s">
        <v>34</v>
      </c>
      <c r="C39" s="25">
        <f>D39*6</f>
        <v>108.52800000000001</v>
      </c>
      <c r="D39" s="25">
        <f>E39*E5</f>
        <v>18.088000000000001</v>
      </c>
      <c r="E39" s="20">
        <v>0.01</v>
      </c>
      <c r="F39" s="108"/>
      <c r="P39" s="48"/>
      <c r="Q39" s="42"/>
      <c r="R39" s="53"/>
      <c r="S39" s="53"/>
      <c r="T39" s="54"/>
    </row>
    <row r="40" spans="1:20" ht="49.5" customHeight="1" thickBot="1">
      <c r="A40" s="7" t="s">
        <v>36</v>
      </c>
      <c r="B40" s="4"/>
      <c r="C40" s="364">
        <f>D40*6</f>
        <v>217.05600000000001</v>
      </c>
      <c r="D40" s="341">
        <f>E40*E5</f>
        <v>36.176000000000002</v>
      </c>
      <c r="E40" s="371">
        <v>0.02</v>
      </c>
      <c r="F40" s="329"/>
      <c r="P40" s="48"/>
      <c r="Q40" s="42"/>
      <c r="R40" s="343"/>
      <c r="S40" s="344"/>
      <c r="T40" s="345"/>
    </row>
    <row r="41" spans="1:20" ht="66" customHeight="1" thickBot="1">
      <c r="A41" s="24" t="s">
        <v>37</v>
      </c>
      <c r="B41" s="4" t="s">
        <v>34</v>
      </c>
      <c r="C41" s="334"/>
      <c r="D41" s="337"/>
      <c r="E41" s="373"/>
      <c r="F41" s="330"/>
      <c r="P41" s="49"/>
      <c r="Q41" s="42"/>
      <c r="R41" s="343"/>
      <c r="S41" s="344"/>
      <c r="T41" s="345"/>
    </row>
    <row r="42" spans="1:20" ht="47.25" customHeight="1" thickBot="1">
      <c r="A42" s="7" t="s">
        <v>38</v>
      </c>
      <c r="B42" s="12"/>
      <c r="C42" s="332">
        <f>D42*6</f>
        <v>108.52800000000001</v>
      </c>
      <c r="D42" s="335">
        <f>E42*E5</f>
        <v>18.088000000000001</v>
      </c>
      <c r="E42" s="409">
        <v>0.01</v>
      </c>
      <c r="F42" s="330"/>
      <c r="P42" s="48"/>
      <c r="Q42" s="41"/>
      <c r="R42" s="343"/>
      <c r="S42" s="344"/>
      <c r="T42" s="345"/>
    </row>
    <row r="43" spans="1:20" ht="98.25" customHeight="1" thickBot="1">
      <c r="A43" s="24" t="s">
        <v>39</v>
      </c>
      <c r="B43" s="12" t="s">
        <v>7</v>
      </c>
      <c r="C43" s="334"/>
      <c r="D43" s="337"/>
      <c r="E43" s="373"/>
      <c r="F43" s="331"/>
      <c r="P43" s="49"/>
      <c r="Q43" s="41"/>
      <c r="R43" s="343"/>
      <c r="S43" s="344"/>
      <c r="T43" s="345"/>
    </row>
    <row r="44" spans="1:20" s="31" customFormat="1" ht="57" customHeight="1" thickBot="1">
      <c r="A44" s="32" t="s">
        <v>40</v>
      </c>
      <c r="B44" s="28"/>
      <c r="C44" s="29">
        <f>E44*E5*6</f>
        <v>28868.448000000004</v>
      </c>
      <c r="D44" s="36">
        <f>E44*E5</f>
        <v>4811.4080000000004</v>
      </c>
      <c r="E44" s="30">
        <f>E45+E48+E51+E56</f>
        <v>2.66</v>
      </c>
      <c r="F44" s="144">
        <v>28868.45</v>
      </c>
      <c r="H44" s="97"/>
      <c r="I44" s="97"/>
      <c r="K44" s="97"/>
      <c r="P44" s="55"/>
      <c r="Q44" s="44"/>
      <c r="R44" s="45"/>
      <c r="S44" s="56"/>
      <c r="T44" s="46"/>
    </row>
    <row r="45" spans="1:20" ht="26.25" thickBot="1">
      <c r="A45" s="7" t="s">
        <v>41</v>
      </c>
      <c r="B45" s="6"/>
      <c r="C45" s="364">
        <f>D45*6</f>
        <v>3038.7840000000006</v>
      </c>
      <c r="D45" s="371">
        <f>E45*E5</f>
        <v>506.46400000000006</v>
      </c>
      <c r="E45" s="371">
        <v>0.28000000000000003</v>
      </c>
      <c r="F45" s="329"/>
      <c r="P45" s="48"/>
      <c r="Q45" s="57"/>
      <c r="R45" s="343"/>
      <c r="S45" s="345"/>
      <c r="T45" s="345"/>
    </row>
    <row r="46" spans="1:20" ht="15.75" thickBot="1">
      <c r="A46" s="24" t="s">
        <v>42</v>
      </c>
      <c r="B46" s="4" t="s">
        <v>7</v>
      </c>
      <c r="C46" s="333"/>
      <c r="D46" s="372"/>
      <c r="E46" s="372"/>
      <c r="F46" s="330"/>
      <c r="P46" s="49"/>
      <c r="Q46" s="58"/>
      <c r="R46" s="343"/>
      <c r="S46" s="345"/>
      <c r="T46" s="345"/>
    </row>
    <row r="47" spans="1:20" ht="78" customHeight="1" thickBot="1">
      <c r="A47" s="24" t="s">
        <v>43</v>
      </c>
      <c r="B47" s="4" t="s">
        <v>10</v>
      </c>
      <c r="C47" s="334"/>
      <c r="D47" s="373"/>
      <c r="E47" s="373"/>
      <c r="F47" s="331"/>
      <c r="P47" s="49"/>
      <c r="Q47" s="58"/>
      <c r="R47" s="343"/>
      <c r="S47" s="345"/>
      <c r="T47" s="345"/>
    </row>
    <row r="48" spans="1:20" ht="26.25" thickBot="1">
      <c r="A48" s="7" t="s">
        <v>44</v>
      </c>
      <c r="B48" s="6"/>
      <c r="C48" s="332">
        <f>D48*6</f>
        <v>13240.415999999999</v>
      </c>
      <c r="D48" s="335">
        <f>E48*E5</f>
        <v>2206.7359999999999</v>
      </c>
      <c r="E48" s="409">
        <v>1.22</v>
      </c>
      <c r="F48" s="329"/>
      <c r="P48" s="48"/>
      <c r="Q48" s="57"/>
      <c r="R48" s="343"/>
      <c r="S48" s="344"/>
      <c r="T48" s="345"/>
    </row>
    <row r="49" spans="1:20" ht="60" customHeight="1" thickBot="1">
      <c r="A49" s="24" t="s">
        <v>45</v>
      </c>
      <c r="B49" s="12" t="s">
        <v>46</v>
      </c>
      <c r="C49" s="333"/>
      <c r="D49" s="336"/>
      <c r="E49" s="372"/>
      <c r="F49" s="330"/>
      <c r="P49" s="49"/>
      <c r="Q49" s="41"/>
      <c r="R49" s="343"/>
      <c r="S49" s="344"/>
      <c r="T49" s="345"/>
    </row>
    <row r="50" spans="1:20" ht="52.5" customHeight="1" thickBot="1">
      <c r="A50" s="24" t="s">
        <v>47</v>
      </c>
      <c r="B50" s="4" t="s">
        <v>48</v>
      </c>
      <c r="C50" s="334"/>
      <c r="D50" s="337"/>
      <c r="E50" s="373"/>
      <c r="F50" s="331"/>
      <c r="P50" s="49"/>
      <c r="Q50" s="42"/>
      <c r="R50" s="343"/>
      <c r="S50" s="344"/>
      <c r="T50" s="345"/>
    </row>
    <row r="51" spans="1:20" ht="26.25" thickBot="1">
      <c r="A51" s="7" t="s">
        <v>49</v>
      </c>
      <c r="B51" s="6"/>
      <c r="C51" s="335">
        <f>D51*6</f>
        <v>9767.52</v>
      </c>
      <c r="D51" s="335">
        <f>E51*E5</f>
        <v>1627.92</v>
      </c>
      <c r="E51" s="409">
        <v>0.9</v>
      </c>
      <c r="F51" s="329"/>
      <c r="P51" s="48"/>
      <c r="Q51" s="57"/>
      <c r="R51" s="344"/>
      <c r="S51" s="344"/>
      <c r="T51" s="345"/>
    </row>
    <row r="52" spans="1:20" ht="45" customHeight="1" thickBot="1">
      <c r="A52" s="24" t="s">
        <v>50</v>
      </c>
      <c r="B52" s="12" t="s">
        <v>34</v>
      </c>
      <c r="C52" s="336"/>
      <c r="D52" s="336"/>
      <c r="E52" s="372"/>
      <c r="F52" s="330"/>
      <c r="P52" s="49"/>
      <c r="Q52" s="59"/>
      <c r="R52" s="344"/>
      <c r="S52" s="344"/>
      <c r="T52" s="345"/>
    </row>
    <row r="53" spans="1:20" ht="27.75" customHeight="1" thickBot="1">
      <c r="A53" s="13" t="s">
        <v>51</v>
      </c>
      <c r="B53" s="12" t="s">
        <v>34</v>
      </c>
      <c r="C53" s="336"/>
      <c r="D53" s="336"/>
      <c r="E53" s="372"/>
      <c r="F53" s="330"/>
      <c r="P53" s="60"/>
      <c r="Q53" s="59"/>
      <c r="R53" s="344"/>
      <c r="S53" s="344"/>
      <c r="T53" s="345"/>
    </row>
    <row r="54" spans="1:20" ht="33.75" customHeight="1" thickBot="1">
      <c r="A54" s="13" t="s">
        <v>52</v>
      </c>
      <c r="B54" s="12" t="s">
        <v>10</v>
      </c>
      <c r="C54" s="336"/>
      <c r="D54" s="336"/>
      <c r="E54" s="372"/>
      <c r="F54" s="330"/>
      <c r="P54" s="60"/>
      <c r="Q54" s="59"/>
      <c r="R54" s="344"/>
      <c r="S54" s="344"/>
      <c r="T54" s="345"/>
    </row>
    <row r="55" spans="1:20" ht="37.5" customHeight="1" thickBot="1">
      <c r="A55" s="24" t="s">
        <v>53</v>
      </c>
      <c r="B55" s="4" t="s">
        <v>34</v>
      </c>
      <c r="C55" s="337"/>
      <c r="D55" s="337"/>
      <c r="E55" s="373"/>
      <c r="F55" s="331"/>
      <c r="P55" s="49"/>
      <c r="Q55" s="58"/>
      <c r="R55" s="344"/>
      <c r="S55" s="344"/>
      <c r="T55" s="345"/>
    </row>
    <row r="56" spans="1:20" ht="26.25" thickBot="1">
      <c r="A56" s="7" t="s">
        <v>54</v>
      </c>
      <c r="B56" s="6"/>
      <c r="C56" s="335">
        <f>D56*6</f>
        <v>2821.7280000000001</v>
      </c>
      <c r="D56" s="335">
        <f>E56*E5</f>
        <v>470.28800000000001</v>
      </c>
      <c r="E56" s="409">
        <v>0.26</v>
      </c>
      <c r="F56" s="329"/>
      <c r="P56" s="48"/>
      <c r="Q56" s="57"/>
      <c r="R56" s="344"/>
      <c r="S56" s="344"/>
      <c r="T56" s="345"/>
    </row>
    <row r="57" spans="1:20" ht="69.75" customHeight="1" thickBot="1">
      <c r="A57" s="24" t="s">
        <v>55</v>
      </c>
      <c r="B57" s="4" t="s">
        <v>31</v>
      </c>
      <c r="C57" s="336"/>
      <c r="D57" s="336"/>
      <c r="E57" s="372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7"/>
      <c r="D58" s="337"/>
      <c r="E58" s="373"/>
      <c r="F58" s="331"/>
      <c r="P58" s="49"/>
      <c r="Q58" s="42"/>
      <c r="R58" s="344"/>
      <c r="S58" s="344"/>
      <c r="T58" s="345"/>
    </row>
    <row r="59" spans="1:20" s="31" customFormat="1" ht="33" customHeight="1" thickBot="1">
      <c r="A59" s="32" t="s">
        <v>60</v>
      </c>
      <c r="B59" s="28"/>
      <c r="C59" s="34">
        <f>C60+C66+C72+C77+C80</f>
        <v>67830</v>
      </c>
      <c r="D59" s="34">
        <f>E59*E5</f>
        <v>11305</v>
      </c>
      <c r="E59" s="106">
        <f>E60+E66+E72+E77+E80</f>
        <v>6.25</v>
      </c>
      <c r="F59" s="172">
        <v>67830</v>
      </c>
      <c r="G59" s="97"/>
      <c r="H59" s="97"/>
      <c r="J59" s="97"/>
      <c r="K59" s="97"/>
      <c r="P59" s="55"/>
      <c r="Q59" s="44"/>
      <c r="R59" s="61"/>
      <c r="S59" s="61"/>
      <c r="T59" s="62"/>
    </row>
    <row r="60" spans="1:20" ht="38.25" customHeight="1" thickBot="1">
      <c r="A60" s="7" t="s">
        <v>61</v>
      </c>
      <c r="B60" s="12"/>
      <c r="C60" s="341">
        <f>D60*6</f>
        <v>19643.567999999999</v>
      </c>
      <c r="D60" s="341">
        <f>E60*E5</f>
        <v>3273.9279999999999</v>
      </c>
      <c r="E60" s="342">
        <v>1.81</v>
      </c>
      <c r="F60" s="365"/>
      <c r="K60" s="96"/>
      <c r="P60" s="48"/>
      <c r="Q60" s="41"/>
      <c r="R60" s="344"/>
      <c r="S60" s="344"/>
      <c r="T60" s="345"/>
    </row>
    <row r="61" spans="1:20" ht="82.5" customHeight="1">
      <c r="A61" s="83" t="s">
        <v>62</v>
      </c>
      <c r="B61" s="85" t="s">
        <v>63</v>
      </c>
      <c r="C61" s="336"/>
      <c r="D61" s="336"/>
      <c r="E61" s="339"/>
      <c r="F61" s="365"/>
      <c r="P61" s="49"/>
      <c r="Q61" s="42"/>
      <c r="R61" s="344"/>
      <c r="S61" s="344"/>
      <c r="T61" s="345"/>
    </row>
    <row r="62" spans="1:20" s="108" customFormat="1" ht="35.25" customHeight="1">
      <c r="A62" s="156" t="s">
        <v>123</v>
      </c>
      <c r="B62" s="147" t="s">
        <v>124</v>
      </c>
      <c r="C62" s="375"/>
      <c r="D62" s="336"/>
      <c r="E62" s="339"/>
      <c r="F62" s="365"/>
      <c r="G62" s="38"/>
      <c r="H62" s="38"/>
      <c r="I62" s="38"/>
      <c r="J62" s="38"/>
      <c r="K62" s="38"/>
      <c r="L62" s="38"/>
      <c r="M62" s="38"/>
      <c r="N62" s="38"/>
      <c r="O62" s="38"/>
      <c r="P62" s="155"/>
      <c r="Q62" s="167"/>
      <c r="R62" s="344"/>
      <c r="S62" s="344"/>
      <c r="T62" s="345"/>
    </row>
    <row r="63" spans="1:20" ht="46.5" customHeight="1">
      <c r="A63" s="377" t="s">
        <v>93</v>
      </c>
      <c r="B63" s="379" t="s">
        <v>7</v>
      </c>
      <c r="C63" s="375"/>
      <c r="D63" s="336"/>
      <c r="E63" s="339"/>
      <c r="F63" s="365"/>
      <c r="P63" s="49"/>
      <c r="Q63" s="41"/>
      <c r="R63" s="344"/>
      <c r="S63" s="344"/>
      <c r="T63" s="345"/>
    </row>
    <row r="64" spans="1:20" ht="15" hidden="1" customHeight="1">
      <c r="A64" s="378"/>
      <c r="B64" s="380"/>
      <c r="C64" s="375"/>
      <c r="D64" s="336"/>
      <c r="E64" s="339"/>
      <c r="F64" s="365"/>
      <c r="P64" s="49"/>
      <c r="Q64" s="41"/>
      <c r="R64" s="344"/>
      <c r="S64" s="344"/>
      <c r="T64" s="345"/>
    </row>
    <row r="65" spans="1:20" ht="26.25" thickBot="1">
      <c r="A65" s="84" t="s">
        <v>65</v>
      </c>
      <c r="B65" s="86" t="s">
        <v>10</v>
      </c>
      <c r="C65" s="376"/>
      <c r="D65" s="337"/>
      <c r="E65" s="340"/>
      <c r="F65" s="365"/>
      <c r="P65" s="49"/>
      <c r="Q65" s="41"/>
      <c r="R65" s="344"/>
      <c r="S65" s="344"/>
      <c r="T65" s="345"/>
    </row>
    <row r="66" spans="1:20" ht="78.75" customHeight="1" thickBot="1">
      <c r="A66" s="7" t="s">
        <v>66</v>
      </c>
      <c r="B66" s="12"/>
      <c r="C66" s="335">
        <f>D66*6</f>
        <v>17364.48</v>
      </c>
      <c r="D66" s="335">
        <f>E66*E5</f>
        <v>2894.08</v>
      </c>
      <c r="E66" s="338">
        <v>1.6</v>
      </c>
      <c r="F66" s="365"/>
      <c r="P66" s="48"/>
      <c r="Q66" s="41"/>
      <c r="R66" s="344"/>
      <c r="S66" s="344"/>
      <c r="T66" s="345"/>
    </row>
    <row r="67" spans="1:20" ht="26.25" thickBot="1">
      <c r="A67" s="24" t="s">
        <v>67</v>
      </c>
      <c r="B67" s="4" t="s">
        <v>10</v>
      </c>
      <c r="C67" s="336"/>
      <c r="D67" s="336"/>
      <c r="E67" s="339"/>
      <c r="F67" s="365"/>
      <c r="P67" s="49"/>
      <c r="Q67" s="42"/>
      <c r="R67" s="344"/>
      <c r="S67" s="344"/>
      <c r="T67" s="345"/>
    </row>
    <row r="68" spans="1:20" ht="26.25" thickBot="1">
      <c r="A68" s="24" t="s">
        <v>68</v>
      </c>
      <c r="B68" s="4" t="s">
        <v>10</v>
      </c>
      <c r="C68" s="336"/>
      <c r="D68" s="336"/>
      <c r="E68" s="339"/>
      <c r="F68" s="365"/>
      <c r="P68" s="49"/>
      <c r="Q68" s="42"/>
      <c r="R68" s="344"/>
      <c r="S68" s="344"/>
      <c r="T68" s="345"/>
    </row>
    <row r="69" spans="1:20" ht="26.25" thickBot="1">
      <c r="A69" s="24" t="s">
        <v>69</v>
      </c>
      <c r="B69" s="4" t="s">
        <v>10</v>
      </c>
      <c r="C69" s="336"/>
      <c r="D69" s="336"/>
      <c r="E69" s="339"/>
      <c r="F69" s="365"/>
      <c r="P69" s="49"/>
      <c r="Q69" s="42"/>
      <c r="R69" s="344"/>
      <c r="S69" s="344"/>
      <c r="T69" s="345"/>
    </row>
    <row r="70" spans="1:20" ht="38.25" customHeight="1" thickBot="1">
      <c r="A70" s="24" t="s">
        <v>70</v>
      </c>
      <c r="B70" s="4" t="s">
        <v>10</v>
      </c>
      <c r="C70" s="336"/>
      <c r="D70" s="336"/>
      <c r="E70" s="339"/>
      <c r="F70" s="365"/>
      <c r="P70" s="49"/>
      <c r="Q70" s="42"/>
      <c r="R70" s="344"/>
      <c r="S70" s="344"/>
      <c r="T70" s="345"/>
    </row>
    <row r="71" spans="1:20" ht="24" customHeight="1" thickBot="1">
      <c r="A71" s="24" t="s">
        <v>71</v>
      </c>
      <c r="B71" s="4" t="s">
        <v>72</v>
      </c>
      <c r="C71" s="337"/>
      <c r="D71" s="337"/>
      <c r="E71" s="339"/>
      <c r="F71" s="329"/>
      <c r="P71" s="49"/>
      <c r="Q71" s="42"/>
      <c r="R71" s="344"/>
      <c r="S71" s="344"/>
      <c r="T71" s="345"/>
    </row>
    <row r="72" spans="1:20" ht="32.25" customHeight="1" thickBot="1">
      <c r="A72" s="7" t="s">
        <v>73</v>
      </c>
      <c r="B72" s="12"/>
      <c r="C72" s="335">
        <f>D72*6</f>
        <v>6511.68</v>
      </c>
      <c r="D72" s="402">
        <f>E72*E5</f>
        <v>1085.28</v>
      </c>
      <c r="E72" s="405">
        <v>0.6</v>
      </c>
      <c r="F72" s="365"/>
      <c r="P72" s="48"/>
      <c r="Q72" s="41"/>
      <c r="R72" s="344"/>
      <c r="S72" s="344"/>
      <c r="T72" s="345"/>
    </row>
    <row r="73" spans="1:20" ht="26.25" customHeight="1" thickBot="1">
      <c r="A73" s="24" t="s">
        <v>74</v>
      </c>
      <c r="B73" s="12" t="s">
        <v>75</v>
      </c>
      <c r="C73" s="336"/>
      <c r="D73" s="403"/>
      <c r="E73" s="405"/>
      <c r="F73" s="365"/>
      <c r="P73" s="49"/>
      <c r="Q73" s="41"/>
      <c r="R73" s="344"/>
      <c r="S73" s="344"/>
      <c r="T73" s="345"/>
    </row>
    <row r="74" spans="1:20" ht="29.25" customHeight="1" thickBot="1">
      <c r="A74" s="24" t="s">
        <v>76</v>
      </c>
      <c r="B74" s="12" t="s">
        <v>10</v>
      </c>
      <c r="C74" s="336"/>
      <c r="D74" s="403"/>
      <c r="E74" s="405"/>
      <c r="F74" s="365"/>
      <c r="P74" s="49"/>
      <c r="Q74" s="41"/>
      <c r="R74" s="344"/>
      <c r="S74" s="344"/>
      <c r="T74" s="345"/>
    </row>
    <row r="75" spans="1:20" ht="35.25" customHeight="1" thickBot="1">
      <c r="A75" s="347" t="s">
        <v>77</v>
      </c>
      <c r="B75" s="14"/>
      <c r="C75" s="336"/>
      <c r="D75" s="403"/>
      <c r="E75" s="405"/>
      <c r="F75" s="365"/>
      <c r="P75" s="346"/>
      <c r="Q75" s="49"/>
      <c r="R75" s="344"/>
      <c r="S75" s="344"/>
      <c r="T75" s="345"/>
    </row>
    <row r="76" spans="1:20" ht="15.75" thickBot="1">
      <c r="A76" s="348"/>
      <c r="B76" s="12" t="s">
        <v>72</v>
      </c>
      <c r="C76" s="337"/>
      <c r="D76" s="404"/>
      <c r="E76" s="405"/>
      <c r="F76" s="365"/>
      <c r="P76" s="346"/>
      <c r="Q76" s="41"/>
      <c r="R76" s="344"/>
      <c r="S76" s="344"/>
      <c r="T76" s="345"/>
    </row>
    <row r="77" spans="1:20" ht="24.75" customHeight="1" thickBot="1">
      <c r="A77" s="7" t="s">
        <v>78</v>
      </c>
      <c r="B77" s="6"/>
      <c r="C77" s="332">
        <f>E77*D5*6</f>
        <v>17690.063999999998</v>
      </c>
      <c r="D77" s="335">
        <f>E77*E5</f>
        <v>2948.3439999999996</v>
      </c>
      <c r="E77" s="372">
        <v>1.63</v>
      </c>
      <c r="F77" s="406"/>
      <c r="P77" s="48"/>
      <c r="Q77" s="57"/>
      <c r="R77" s="343"/>
      <c r="S77" s="344"/>
      <c r="T77" s="345"/>
    </row>
    <row r="78" spans="1:20" ht="34.5" customHeight="1" thickBot="1">
      <c r="A78" s="24" t="s">
        <v>79</v>
      </c>
      <c r="B78" s="4" t="s">
        <v>80</v>
      </c>
      <c r="C78" s="333"/>
      <c r="D78" s="336"/>
      <c r="E78" s="372"/>
      <c r="F78" s="407"/>
      <c r="P78" s="49"/>
      <c r="Q78" s="42"/>
      <c r="R78" s="343"/>
      <c r="S78" s="344"/>
      <c r="T78" s="345"/>
    </row>
    <row r="79" spans="1:20" ht="87" customHeight="1" thickBot="1">
      <c r="A79" s="24" t="s">
        <v>81</v>
      </c>
      <c r="B79" s="4" t="s">
        <v>10</v>
      </c>
      <c r="C79" s="334"/>
      <c r="D79" s="337"/>
      <c r="E79" s="373"/>
      <c r="F79" s="408"/>
      <c r="H79" s="96"/>
      <c r="J79" s="96"/>
      <c r="K79" s="96"/>
      <c r="P79" s="49"/>
      <c r="Q79" s="42"/>
      <c r="R79" s="343"/>
      <c r="S79" s="344"/>
      <c r="T79" s="345"/>
    </row>
    <row r="80" spans="1:20" ht="57" customHeight="1" thickBot="1">
      <c r="A80" s="7" t="s">
        <v>82</v>
      </c>
      <c r="B80" s="4" t="s">
        <v>83</v>
      </c>
      <c r="C80" s="25">
        <f>E80*D5*6</f>
        <v>6620.2079999999996</v>
      </c>
      <c r="D80" s="25">
        <f>E80*E5</f>
        <v>1103.3679999999999</v>
      </c>
      <c r="E80" s="103">
        <v>0.61</v>
      </c>
      <c r="F80" s="158"/>
      <c r="I80" s="96"/>
      <c r="P80" s="48"/>
      <c r="Q80" s="42"/>
      <c r="R80" s="53"/>
      <c r="S80" s="53"/>
      <c r="T80" s="54"/>
    </row>
    <row r="81" spans="1:20" s="31" customFormat="1" ht="32.25" customHeight="1" thickBot="1">
      <c r="A81" s="27" t="s">
        <v>84</v>
      </c>
      <c r="B81" s="35"/>
      <c r="C81" s="34">
        <v>0</v>
      </c>
      <c r="D81" s="34">
        <v>0</v>
      </c>
      <c r="E81" s="106">
        <v>0</v>
      </c>
      <c r="F81" s="166"/>
      <c r="G81" s="118"/>
      <c r="H81" s="118"/>
      <c r="I81" s="118"/>
      <c r="J81" s="118"/>
      <c r="K81" s="118"/>
      <c r="L81" s="118"/>
      <c r="M81" s="118"/>
      <c r="P81" s="43"/>
      <c r="Q81" s="63"/>
      <c r="R81" s="61"/>
      <c r="S81" s="61"/>
      <c r="T81" s="62"/>
    </row>
    <row r="82" spans="1:20" ht="33.75" customHeight="1" thickBot="1">
      <c r="A82" s="15" t="s">
        <v>85</v>
      </c>
      <c r="B82" s="12" t="s">
        <v>46</v>
      </c>
      <c r="C82" s="26">
        <f>D82*3</f>
        <v>1356.6</v>
      </c>
      <c r="D82" s="26">
        <f>E82*E5</f>
        <v>452.2</v>
      </c>
      <c r="E82" s="107">
        <v>0.25</v>
      </c>
      <c r="F82" s="202">
        <v>1356.6</v>
      </c>
      <c r="G82" s="118"/>
      <c r="H82" s="118"/>
      <c r="I82" s="118"/>
      <c r="J82" s="118"/>
      <c r="K82" s="118"/>
      <c r="L82" s="118"/>
      <c r="M82" s="118"/>
      <c r="P82" s="64"/>
      <c r="Q82" s="41"/>
      <c r="R82" s="65"/>
      <c r="S82" s="65"/>
      <c r="T82" s="66"/>
    </row>
    <row r="83" spans="1:20" ht="83.25" customHeight="1" thickBot="1">
      <c r="A83" s="27" t="s">
        <v>119</v>
      </c>
      <c r="B83" s="94"/>
      <c r="C83" s="34">
        <v>0</v>
      </c>
      <c r="D83" s="34">
        <v>0</v>
      </c>
      <c r="E83" s="33">
        <v>0</v>
      </c>
      <c r="F83" s="109"/>
      <c r="P83" s="64"/>
      <c r="Q83" s="41"/>
      <c r="R83" s="65"/>
      <c r="S83" s="65"/>
      <c r="T83" s="66"/>
    </row>
    <row r="84" spans="1:20" ht="83.25" customHeight="1" thickBot="1">
      <c r="A84" s="27" t="s">
        <v>126</v>
      </c>
      <c r="B84" s="94"/>
      <c r="C84" s="34">
        <v>4015.52</v>
      </c>
      <c r="D84" s="34"/>
      <c r="E84" s="33"/>
      <c r="F84" s="269">
        <v>4015.52</v>
      </c>
      <c r="P84" s="64"/>
      <c r="Q84" s="41"/>
      <c r="R84" s="65"/>
      <c r="S84" s="65"/>
      <c r="T84" s="66"/>
    </row>
    <row r="85" spans="1:20" ht="83.25" customHeight="1" thickBot="1">
      <c r="A85" s="27" t="s">
        <v>129</v>
      </c>
      <c r="B85" s="94"/>
      <c r="C85" s="34">
        <v>434.1</v>
      </c>
      <c r="D85" s="34"/>
      <c r="E85" s="33"/>
      <c r="F85" s="269">
        <v>434.1</v>
      </c>
      <c r="P85" s="64"/>
      <c r="Q85" s="41"/>
      <c r="R85" s="65"/>
      <c r="S85" s="65"/>
      <c r="T85" s="66"/>
    </row>
    <row r="86" spans="1:20" ht="27.75" customHeight="1" thickBot="1">
      <c r="A86" s="5" t="s">
        <v>86</v>
      </c>
      <c r="B86" s="16"/>
      <c r="C86" s="26">
        <f>C81+C59+C44+C8+C84+C85+C82</f>
        <v>124861.43600000002</v>
      </c>
      <c r="D86" s="26">
        <f>D81+D59+D44+D8</f>
        <v>19842.536</v>
      </c>
      <c r="E86" s="11">
        <f>E82+E59+E44+E8</f>
        <v>11.219999999999999</v>
      </c>
      <c r="F86" s="171">
        <f>F8+F44+F59+F84+F85+F82</f>
        <v>124861.44000000002</v>
      </c>
      <c r="G86" s="96"/>
      <c r="P86" s="67"/>
      <c r="Q86" s="68"/>
      <c r="R86" s="65"/>
      <c r="S86" s="65"/>
      <c r="T86" s="66"/>
    </row>
    <row r="87" spans="1:20" ht="16.5">
      <c r="A87" s="326" t="s">
        <v>132</v>
      </c>
      <c r="B87" s="327"/>
      <c r="C87" s="327"/>
      <c r="D87" s="328"/>
      <c r="E87" s="141"/>
      <c r="F87" s="163">
        <v>106484.03</v>
      </c>
      <c r="K87" s="96"/>
    </row>
    <row r="88" spans="1:20" ht="16.5">
      <c r="A88" s="157" t="s">
        <v>133</v>
      </c>
      <c r="B88" s="158"/>
      <c r="C88" s="158"/>
      <c r="D88" s="158"/>
      <c r="E88" s="158"/>
      <c r="F88" s="163">
        <v>119835.51</v>
      </c>
    </row>
    <row r="89" spans="1:20" ht="15.75">
      <c r="A89" s="139" t="s">
        <v>137</v>
      </c>
      <c r="B89" s="140"/>
      <c r="C89" s="140"/>
      <c r="D89" s="140"/>
      <c r="E89" s="140"/>
      <c r="F89" s="163">
        <v>111509.96</v>
      </c>
    </row>
    <row r="90" spans="1:20" ht="15.75">
      <c r="A90" s="38"/>
      <c r="B90" s="148"/>
      <c r="C90" s="165"/>
      <c r="D90" s="38"/>
      <c r="F90" s="249"/>
    </row>
    <row r="91" spans="1:20">
      <c r="A91" s="38"/>
      <c r="B91" s="148"/>
      <c r="C91" s="38"/>
      <c r="D91" s="38"/>
    </row>
    <row r="92" spans="1:20">
      <c r="A92" s="38"/>
      <c r="B92" s="148"/>
      <c r="C92" s="38"/>
      <c r="D92" s="38"/>
    </row>
    <row r="93" spans="1:20">
      <c r="A93" s="137" t="s">
        <v>121</v>
      </c>
      <c r="H93" s="96"/>
    </row>
    <row r="94" spans="1:20">
      <c r="A94" s="137"/>
    </row>
    <row r="95" spans="1:20">
      <c r="A95" s="137" t="s">
        <v>122</v>
      </c>
    </row>
  </sheetData>
  <mergeCells count="125">
    <mergeCell ref="A87:D87"/>
    <mergeCell ref="F9:F13"/>
    <mergeCell ref="F14:F16"/>
    <mergeCell ref="F17:F19"/>
    <mergeCell ref="F26:F29"/>
    <mergeCell ref="F30:F35"/>
    <mergeCell ref="F36:F38"/>
    <mergeCell ref="F40:F43"/>
    <mergeCell ref="A63:A64"/>
    <mergeCell ref="B63:B64"/>
    <mergeCell ref="C14:C16"/>
    <mergeCell ref="D14:D16"/>
    <mergeCell ref="E14:E16"/>
    <mergeCell ref="C20:C25"/>
    <mergeCell ref="D20:D25"/>
    <mergeCell ref="E20:E25"/>
    <mergeCell ref="C30:C35"/>
    <mergeCell ref="D30:D35"/>
    <mergeCell ref="E30:E35"/>
    <mergeCell ref="C40:C41"/>
    <mergeCell ref="D40:D41"/>
    <mergeCell ref="E40:E41"/>
    <mergeCell ref="C45:C47"/>
    <mergeCell ref="D45:D47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F20:F2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45:F47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C56:C58"/>
    <mergeCell ref="D56:D58"/>
    <mergeCell ref="E56:E58"/>
    <mergeCell ref="R56:R58"/>
    <mergeCell ref="S56:S58"/>
    <mergeCell ref="T56:T58"/>
    <mergeCell ref="C66:C71"/>
    <mergeCell ref="D66:D71"/>
    <mergeCell ref="E66:E71"/>
    <mergeCell ref="R66:R71"/>
    <mergeCell ref="S66:S71"/>
    <mergeCell ref="T66:T71"/>
    <mergeCell ref="C60:C65"/>
    <mergeCell ref="D60:D65"/>
    <mergeCell ref="E60:E65"/>
    <mergeCell ref="R60:R65"/>
    <mergeCell ref="S60:S65"/>
    <mergeCell ref="T60:T65"/>
    <mergeCell ref="F56:F58"/>
    <mergeCell ref="F60:F65"/>
    <mergeCell ref="F66:F71"/>
    <mergeCell ref="S77:S79"/>
    <mergeCell ref="T77:T79"/>
    <mergeCell ref="A75:A76"/>
    <mergeCell ref="P75:P76"/>
    <mergeCell ref="C77:C79"/>
    <mergeCell ref="D77:D79"/>
    <mergeCell ref="E77:E79"/>
    <mergeCell ref="R77:R79"/>
    <mergeCell ref="C72:C76"/>
    <mergeCell ref="D72:D76"/>
    <mergeCell ref="E72:E76"/>
    <mergeCell ref="R72:R76"/>
    <mergeCell ref="S72:S76"/>
    <mergeCell ref="T72:T76"/>
    <mergeCell ref="F72:F76"/>
    <mergeCell ref="F77:F79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96"/>
  <sheetViews>
    <sheetView topLeftCell="A81" workbookViewId="0">
      <selection sqref="A1:F96"/>
    </sheetView>
  </sheetViews>
  <sheetFormatPr defaultRowHeight="15"/>
  <cols>
    <col min="1" max="1" width="80.5703125" style="1" customWidth="1"/>
    <col min="2" max="2" width="16" style="69" customWidth="1"/>
    <col min="3" max="3" width="10.5703125" style="1" customWidth="1"/>
    <col min="4" max="4" width="10.7109375" style="1" customWidth="1"/>
    <col min="5" max="5" width="11.42578125" style="1" customWidth="1"/>
    <col min="6" max="6" width="11.5703125" style="1" customWidth="1"/>
    <col min="7" max="9" width="9.5703125" style="1" bestFit="1" customWidth="1"/>
    <col min="10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104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3065</v>
      </c>
      <c r="E5" s="23">
        <v>3065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2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4">
        <v>5</v>
      </c>
      <c r="F7" s="150">
        <v>6</v>
      </c>
      <c r="P7" s="41"/>
      <c r="Q7" s="42"/>
      <c r="R7" s="42"/>
      <c r="S7" s="42"/>
      <c r="T7" s="42"/>
      <c r="U7" s="38"/>
    </row>
    <row r="8" spans="1:21" s="31" customFormat="1" ht="87.75" customHeight="1" thickBot="1">
      <c r="A8" s="27" t="s">
        <v>3</v>
      </c>
      <c r="B8" s="28"/>
      <c r="C8" s="29">
        <f>D8*6</f>
        <v>37883.399999999994</v>
      </c>
      <c r="D8" s="29">
        <f>E8*E5</f>
        <v>6313.8999999999987</v>
      </c>
      <c r="E8" s="102">
        <f>E9+E14+E17+E20+E26+E30+E36+E39+E40+E42</f>
        <v>2.0599999999999996</v>
      </c>
      <c r="F8" s="144">
        <v>37883.4</v>
      </c>
      <c r="H8" s="97"/>
      <c r="P8" s="43"/>
      <c r="Q8" s="44"/>
      <c r="R8" s="45"/>
      <c r="S8" s="45"/>
      <c r="T8" s="46"/>
      <c r="U8" s="47"/>
    </row>
    <row r="9" spans="1:21" ht="37.5" customHeight="1" thickBot="1">
      <c r="A9" s="7" t="s">
        <v>4</v>
      </c>
      <c r="B9" s="4"/>
      <c r="C9" s="355">
        <f>D9*6</f>
        <v>1103.4000000000001</v>
      </c>
      <c r="D9" s="358">
        <f>E9*E5</f>
        <v>183.9</v>
      </c>
      <c r="E9" s="361">
        <v>0.06</v>
      </c>
      <c r="F9" s="329"/>
      <c r="P9" s="48"/>
      <c r="Q9" s="42"/>
      <c r="R9" s="352"/>
      <c r="S9" s="353"/>
      <c r="T9" s="354"/>
    </row>
    <row r="10" spans="1:21" ht="34.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3.7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0.2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4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9" customHeight="1" thickBot="1">
      <c r="A14" s="7" t="s">
        <v>11</v>
      </c>
      <c r="B14" s="4"/>
      <c r="C14" s="335">
        <f>D14*6</f>
        <v>1471.2</v>
      </c>
      <c r="D14" s="335">
        <f>E14*E5</f>
        <v>245.20000000000002</v>
      </c>
      <c r="E14" s="338">
        <v>0.08</v>
      </c>
      <c r="F14" s="329"/>
      <c r="P14" s="48"/>
      <c r="Q14" s="42"/>
      <c r="R14" s="344"/>
      <c r="S14" s="344"/>
      <c r="T14" s="345"/>
    </row>
    <row r="15" spans="1:21" ht="121.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60.7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5.75" customHeight="1" thickBot="1">
      <c r="A17" s="7" t="s">
        <v>14</v>
      </c>
      <c r="B17" s="4"/>
      <c r="C17" s="332">
        <f>D17*6</f>
        <v>367.8</v>
      </c>
      <c r="D17" s="335">
        <f>E17*E5</f>
        <v>61.300000000000004</v>
      </c>
      <c r="E17" s="338">
        <v>0.02</v>
      </c>
      <c r="F17" s="329"/>
      <c r="P17" s="48"/>
      <c r="Q17" s="42"/>
      <c r="R17" s="343"/>
      <c r="S17" s="344"/>
      <c r="T17" s="345"/>
    </row>
    <row r="18" spans="1:20" ht="109.5" customHeight="1" thickBot="1">
      <c r="A18" s="24" t="s">
        <v>15</v>
      </c>
      <c r="B18" s="9" t="s">
        <v>7</v>
      </c>
      <c r="C18" s="333"/>
      <c r="D18" s="336"/>
      <c r="E18" s="339"/>
      <c r="F18" s="330"/>
      <c r="P18" s="49"/>
      <c r="Q18" s="50"/>
      <c r="R18" s="343"/>
      <c r="S18" s="344"/>
      <c r="T18" s="345"/>
    </row>
    <row r="19" spans="1:20" ht="49.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39" customHeight="1" thickBot="1">
      <c r="A20" s="7" t="s">
        <v>17</v>
      </c>
      <c r="B20" s="4"/>
      <c r="C20" s="335">
        <f>D20*6</f>
        <v>26665.5</v>
      </c>
      <c r="D20" s="335">
        <f>E20*E5</f>
        <v>4444.25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83.25" customHeight="1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7.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0.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57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1.25" customHeight="1" thickBot="1">
      <c r="A26" s="7" t="s">
        <v>23</v>
      </c>
      <c r="B26" s="4"/>
      <c r="C26" s="335">
        <f>D26*6</f>
        <v>1471.2</v>
      </c>
      <c r="D26" s="335">
        <f>E26*E5</f>
        <v>245.20000000000002</v>
      </c>
      <c r="E26" s="338">
        <v>0.08</v>
      </c>
      <c r="F26" s="329"/>
      <c r="P26" s="48"/>
      <c r="Q26" s="42"/>
      <c r="R26" s="344"/>
      <c r="S26" s="344"/>
      <c r="T26" s="345"/>
    </row>
    <row r="27" spans="1:20" ht="4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1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1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4.25" customHeight="1" thickBot="1">
      <c r="A30" s="7" t="s">
        <v>26</v>
      </c>
      <c r="B30" s="4"/>
      <c r="C30" s="332">
        <f>D30*6</f>
        <v>5700.9</v>
      </c>
      <c r="D30" s="335">
        <f>E30*E5</f>
        <v>950.15</v>
      </c>
      <c r="E30" s="338">
        <v>0.31</v>
      </c>
      <c r="F30" s="329"/>
      <c r="P30" s="48"/>
      <c r="Q30" s="42"/>
      <c r="R30" s="343"/>
      <c r="S30" s="344"/>
      <c r="T30" s="345"/>
    </row>
    <row r="31" spans="1:20" ht="49.5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4.2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1.75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8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3.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45" customHeight="1" thickBot="1">
      <c r="A36" s="7" t="s">
        <v>32</v>
      </c>
      <c r="B36" s="4"/>
      <c r="C36" s="332">
        <f>D36*6</f>
        <v>367.8</v>
      </c>
      <c r="D36" s="335">
        <f>E36*E5</f>
        <v>61.300000000000004</v>
      </c>
      <c r="E36" s="338">
        <v>0.02</v>
      </c>
      <c r="F36" s="329"/>
      <c r="P36" s="48"/>
      <c r="Q36" s="42"/>
      <c r="R36" s="343"/>
      <c r="S36" s="344"/>
      <c r="T36" s="345"/>
    </row>
    <row r="37" spans="1:20" ht="71.2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48.7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88.5" customHeight="1" thickBot="1">
      <c r="A39" s="7" t="s">
        <v>35</v>
      </c>
      <c r="B39" s="4" t="s">
        <v>34</v>
      </c>
      <c r="C39" s="25">
        <f>D39*6</f>
        <v>183.9</v>
      </c>
      <c r="D39" s="25">
        <f>E39*E5</f>
        <v>30.650000000000002</v>
      </c>
      <c r="E39" s="103">
        <v>0.01</v>
      </c>
      <c r="F39" s="108"/>
      <c r="P39" s="48"/>
      <c r="Q39" s="42"/>
      <c r="R39" s="53"/>
      <c r="S39" s="53"/>
      <c r="T39" s="54"/>
    </row>
    <row r="40" spans="1:20" ht="60.75" customHeight="1" thickBot="1">
      <c r="A40" s="7" t="s">
        <v>36</v>
      </c>
      <c r="B40" s="4"/>
      <c r="C40" s="364">
        <f>D40*6</f>
        <v>367.8</v>
      </c>
      <c r="D40" s="341">
        <f>E40*E5</f>
        <v>61.300000000000004</v>
      </c>
      <c r="E40" s="342">
        <v>0.02</v>
      </c>
      <c r="F40" s="329"/>
      <c r="P40" s="48"/>
      <c r="Q40" s="42"/>
      <c r="R40" s="343"/>
      <c r="S40" s="344"/>
      <c r="T40" s="345"/>
    </row>
    <row r="41" spans="1:20" ht="63" customHeight="1" thickBot="1">
      <c r="A41" s="24" t="s">
        <v>37</v>
      </c>
      <c r="B41" s="4" t="s">
        <v>34</v>
      </c>
      <c r="C41" s="334"/>
      <c r="D41" s="337"/>
      <c r="E41" s="340"/>
      <c r="F41" s="331"/>
      <c r="P41" s="49"/>
      <c r="Q41" s="42"/>
      <c r="R41" s="343"/>
      <c r="S41" s="344"/>
      <c r="T41" s="345"/>
    </row>
    <row r="42" spans="1:20" ht="56.25" customHeight="1" thickBot="1">
      <c r="A42" s="7" t="s">
        <v>38</v>
      </c>
      <c r="B42" s="12"/>
      <c r="C42" s="332">
        <f>D42*6</f>
        <v>183.9</v>
      </c>
      <c r="D42" s="335">
        <f>E42*E5</f>
        <v>30.650000000000002</v>
      </c>
      <c r="E42" s="338">
        <v>0.01</v>
      </c>
      <c r="F42" s="329"/>
      <c r="P42" s="48"/>
      <c r="Q42" s="41"/>
      <c r="R42" s="343"/>
      <c r="S42" s="344"/>
      <c r="T42" s="345"/>
    </row>
    <row r="43" spans="1:20" ht="88.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26.25" thickBot="1">
      <c r="A44" s="32" t="s">
        <v>40</v>
      </c>
      <c r="B44" s="28"/>
      <c r="C44" s="29">
        <f>C45+C48+C51+C56+C59</f>
        <v>71904.899999999994</v>
      </c>
      <c r="D44" s="36">
        <f>E44*E5</f>
        <v>11984.15</v>
      </c>
      <c r="E44" s="102">
        <f>E45+E48+E51+E56+E59</f>
        <v>3.91</v>
      </c>
      <c r="F44" s="144">
        <v>71904.899999999994</v>
      </c>
      <c r="H44" s="97"/>
      <c r="I44" s="97"/>
      <c r="K44" s="97"/>
      <c r="P44" s="55"/>
      <c r="Q44" s="44"/>
      <c r="R44" s="45"/>
      <c r="S44" s="56"/>
      <c r="T44" s="46"/>
    </row>
    <row r="45" spans="1:20" ht="26.25" thickBot="1">
      <c r="A45" s="7" t="s">
        <v>41</v>
      </c>
      <c r="B45" s="6"/>
      <c r="C45" s="364">
        <f>D45*6</f>
        <v>5149.2000000000007</v>
      </c>
      <c r="D45" s="371">
        <f>E45*E5</f>
        <v>858.2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15.75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5.25" customHeight="1" thickBot="1">
      <c r="A47" s="24" t="s">
        <v>43</v>
      </c>
      <c r="B47" s="4" t="s">
        <v>10</v>
      </c>
      <c r="C47" s="334"/>
      <c r="D47" s="373"/>
      <c r="E47" s="340"/>
      <c r="F47" s="331"/>
      <c r="G47" s="96"/>
      <c r="P47" s="49"/>
      <c r="Q47" s="58"/>
      <c r="R47" s="343"/>
      <c r="S47" s="345"/>
      <c r="T47" s="345"/>
    </row>
    <row r="48" spans="1:20" ht="26.25" thickBot="1">
      <c r="A48" s="7" t="s">
        <v>44</v>
      </c>
      <c r="B48" s="6"/>
      <c r="C48" s="332">
        <f>D48*6</f>
        <v>22435.8</v>
      </c>
      <c r="D48" s="335">
        <f>E48*E5</f>
        <v>3739.2999999999997</v>
      </c>
      <c r="E48" s="338">
        <v>1.22</v>
      </c>
      <c r="F48" s="329"/>
      <c r="P48" s="48"/>
      <c r="Q48" s="57"/>
      <c r="R48" s="343"/>
      <c r="S48" s="344"/>
      <c r="T48" s="345"/>
    </row>
    <row r="49" spans="1:20" ht="70.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58.5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26.25" thickBot="1">
      <c r="A51" s="7" t="s">
        <v>49</v>
      </c>
      <c r="B51" s="6"/>
      <c r="C51" s="335">
        <f>D51*6</f>
        <v>16551</v>
      </c>
      <c r="D51" s="335">
        <f>E51*E5</f>
        <v>2758.5</v>
      </c>
      <c r="E51" s="338">
        <v>0.9</v>
      </c>
      <c r="F51" s="329"/>
      <c r="P51" s="48"/>
      <c r="Q51" s="57"/>
      <c r="R51" s="344"/>
      <c r="S51" s="344"/>
      <c r="T51" s="345"/>
    </row>
    <row r="52" spans="1:20" ht="26.25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4.75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36.7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6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26.25" thickBot="1">
      <c r="A56" s="7" t="s">
        <v>54</v>
      </c>
      <c r="B56" s="6"/>
      <c r="C56" s="335">
        <f>D56*6</f>
        <v>4781.3999999999996</v>
      </c>
      <c r="D56" s="335">
        <f>E56*E5</f>
        <v>796.9</v>
      </c>
      <c r="E56" s="338">
        <v>0.26</v>
      </c>
      <c r="F56" s="329"/>
      <c r="P56" s="48"/>
      <c r="Q56" s="57"/>
      <c r="R56" s="344"/>
      <c r="S56" s="344"/>
      <c r="T56" s="345"/>
    </row>
    <row r="57" spans="1:20" ht="63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45" customHeight="1" thickBot="1">
      <c r="A58" s="24" t="s">
        <v>56</v>
      </c>
      <c r="B58" s="4" t="s">
        <v>7</v>
      </c>
      <c r="C58" s="336"/>
      <c r="D58" s="336"/>
      <c r="E58" s="339"/>
      <c r="F58" s="330"/>
      <c r="G58" s="96"/>
      <c r="P58" s="49"/>
      <c r="Q58" s="42"/>
      <c r="R58" s="344"/>
      <c r="S58" s="344"/>
      <c r="T58" s="345"/>
    </row>
    <row r="59" spans="1:20" ht="25.5" customHeight="1" thickBot="1">
      <c r="A59" s="7" t="s">
        <v>118</v>
      </c>
      <c r="B59" s="89" t="s">
        <v>83</v>
      </c>
      <c r="C59" s="169">
        <f>E59*D5*6</f>
        <v>22987.5</v>
      </c>
      <c r="D59" s="169">
        <f>E59*E5</f>
        <v>3831.25</v>
      </c>
      <c r="E59" s="170">
        <v>1.25</v>
      </c>
      <c r="F59" s="108"/>
      <c r="P59" s="48"/>
      <c r="Q59" s="57"/>
      <c r="R59" s="87"/>
      <c r="S59" s="87"/>
      <c r="T59" s="88"/>
    </row>
    <row r="60" spans="1:20" s="31" customFormat="1" ht="34.5" customHeight="1" thickBot="1">
      <c r="A60" s="32" t="s">
        <v>60</v>
      </c>
      <c r="B60" s="90"/>
      <c r="C60" s="92">
        <f>C61+C67+C73+C78+C81</f>
        <v>114937.49999999999</v>
      </c>
      <c r="D60" s="92">
        <f>E60*E5</f>
        <v>19156.25</v>
      </c>
      <c r="E60" s="93">
        <f>E61+E67+E73+E78+E81</f>
        <v>6.25</v>
      </c>
      <c r="F60" s="182">
        <v>114937.5</v>
      </c>
      <c r="G60" s="97"/>
      <c r="H60" s="97"/>
      <c r="I60" s="97"/>
      <c r="P60" s="55"/>
      <c r="Q60" s="44"/>
      <c r="R60" s="61"/>
      <c r="S60" s="61"/>
      <c r="T60" s="62"/>
    </row>
    <row r="61" spans="1:20" ht="26.25" thickBot="1">
      <c r="A61" s="7" t="s">
        <v>61</v>
      </c>
      <c r="B61" s="12"/>
      <c r="C61" s="336">
        <f>E61*E5*6</f>
        <v>33285.9</v>
      </c>
      <c r="D61" s="336">
        <f>E61*E5</f>
        <v>5547.6500000000005</v>
      </c>
      <c r="E61" s="339">
        <v>1.81</v>
      </c>
      <c r="F61" s="330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 ht="24.75" customHeight="1" thickBot="1">
      <c r="A63" s="168" t="s">
        <v>123</v>
      </c>
      <c r="B63" s="147" t="s">
        <v>124</v>
      </c>
      <c r="C63" s="336"/>
      <c r="D63" s="336"/>
      <c r="E63" s="339"/>
      <c r="F63" s="330"/>
      <c r="P63" s="149"/>
      <c r="Q63" s="42"/>
      <c r="R63" s="344"/>
      <c r="S63" s="344"/>
      <c r="T63" s="345"/>
    </row>
    <row r="64" spans="1:20" ht="60" customHeight="1">
      <c r="A64" s="347" t="s">
        <v>94</v>
      </c>
      <c r="B64" s="366" t="s">
        <v>7</v>
      </c>
      <c r="C64" s="336"/>
      <c r="D64" s="336"/>
      <c r="E64" s="339"/>
      <c r="F64" s="330"/>
      <c r="P64" s="49"/>
      <c r="Q64" s="41"/>
      <c r="R64" s="344"/>
      <c r="S64" s="344"/>
      <c r="T64" s="345"/>
    </row>
    <row r="65" spans="1:20" ht="0.75" customHeight="1" thickBot="1">
      <c r="A65" s="349"/>
      <c r="B65" s="367"/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 ht="31.5" customHeight="1" thickBot="1">
      <c r="A66" s="24" t="s">
        <v>65</v>
      </c>
      <c r="B66" s="12" t="s">
        <v>10</v>
      </c>
      <c r="C66" s="337"/>
      <c r="D66" s="337"/>
      <c r="E66" s="340"/>
      <c r="F66" s="331"/>
      <c r="P66" s="49"/>
      <c r="Q66" s="41"/>
      <c r="R66" s="344"/>
      <c r="S66" s="344"/>
      <c r="T66" s="345"/>
    </row>
    <row r="67" spans="1:20" ht="67.5" customHeight="1" thickBot="1">
      <c r="A67" s="7" t="s">
        <v>66</v>
      </c>
      <c r="B67" s="12"/>
      <c r="C67" s="335">
        <f>E67*E5*6</f>
        <v>29424</v>
      </c>
      <c r="D67" s="335">
        <f>E67*E5</f>
        <v>4904</v>
      </c>
      <c r="E67" s="338">
        <v>1.6</v>
      </c>
      <c r="F67" s="329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33.75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15.75" thickBot="1">
      <c r="A73" s="7" t="s">
        <v>73</v>
      </c>
      <c r="B73" s="12"/>
      <c r="C73" s="335">
        <f>E73*E5*6</f>
        <v>11034</v>
      </c>
      <c r="D73" s="335">
        <f>E73*E5</f>
        <v>1839</v>
      </c>
      <c r="E73" s="338">
        <v>0.6</v>
      </c>
      <c r="F73" s="329"/>
      <c r="P73" s="48"/>
      <c r="Q73" s="41"/>
      <c r="R73" s="344"/>
      <c r="S73" s="344"/>
      <c r="T73" s="345"/>
    </row>
    <row r="74" spans="1:20" ht="21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2.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22.5" customHeight="1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22.5" customHeight="1" thickBot="1">
      <c r="A78" s="7" t="s">
        <v>78</v>
      </c>
      <c r="B78" s="6"/>
      <c r="C78" s="332">
        <f>E78*D5*6</f>
        <v>29975.699999999997</v>
      </c>
      <c r="D78" s="335">
        <f>E78*E5</f>
        <v>4995.95</v>
      </c>
      <c r="E78" s="338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80.25" customHeight="1" thickBot="1">
      <c r="A80" s="24" t="s">
        <v>81</v>
      </c>
      <c r="B80" s="4" t="s">
        <v>10</v>
      </c>
      <c r="C80" s="334"/>
      <c r="D80" s="337"/>
      <c r="E80" s="340"/>
      <c r="F80" s="331"/>
      <c r="G80" s="96"/>
      <c r="H80" s="96"/>
      <c r="P80" s="49"/>
      <c r="Q80" s="42"/>
      <c r="R80" s="343"/>
      <c r="S80" s="344"/>
      <c r="T80" s="345"/>
    </row>
    <row r="81" spans="1:20" ht="60.75" customHeight="1" thickBot="1">
      <c r="A81" s="7" t="s">
        <v>82</v>
      </c>
      <c r="B81" s="4" t="s">
        <v>83</v>
      </c>
      <c r="C81" s="25">
        <f>E81*D5*6</f>
        <v>11217.9</v>
      </c>
      <c r="D81" s="25">
        <f>E81*E5</f>
        <v>1869.6499999999999</v>
      </c>
      <c r="E81" s="103">
        <v>0.61</v>
      </c>
      <c r="F81" s="108"/>
      <c r="H81" s="96"/>
      <c r="P81" s="48"/>
      <c r="Q81" s="42"/>
      <c r="R81" s="53"/>
      <c r="S81" s="53"/>
      <c r="T81" s="54"/>
    </row>
    <row r="82" spans="1:20" s="31" customFormat="1" ht="21.75" customHeight="1" thickBot="1">
      <c r="A82" s="27" t="s">
        <v>84</v>
      </c>
      <c r="B82" s="35"/>
      <c r="C82" s="34">
        <v>0</v>
      </c>
      <c r="D82" s="34">
        <v>0</v>
      </c>
      <c r="E82" s="106">
        <v>0</v>
      </c>
      <c r="F82" s="109"/>
      <c r="H82" s="97"/>
      <c r="P82" s="43"/>
      <c r="Q82" s="63"/>
      <c r="R82" s="61"/>
      <c r="S82" s="61"/>
      <c r="T82" s="62"/>
    </row>
    <row r="83" spans="1:20" ht="27.75" customHeight="1" thickBot="1">
      <c r="A83" s="15" t="s">
        <v>85</v>
      </c>
      <c r="B83" s="12" t="s">
        <v>46</v>
      </c>
      <c r="C83" s="26">
        <f>D83*3</f>
        <v>2298.75</v>
      </c>
      <c r="D83" s="26">
        <f>E83*E5</f>
        <v>766.25</v>
      </c>
      <c r="E83" s="107">
        <v>0.25</v>
      </c>
      <c r="F83" s="202">
        <v>2298.75</v>
      </c>
      <c r="P83" s="64"/>
      <c r="Q83" s="41"/>
      <c r="R83" s="65"/>
      <c r="S83" s="65"/>
      <c r="T83" s="66"/>
    </row>
    <row r="84" spans="1:20" ht="71.25" customHeight="1" thickBot="1">
      <c r="A84" s="27" t="s">
        <v>119</v>
      </c>
      <c r="B84" s="94"/>
      <c r="C84" s="34">
        <v>0</v>
      </c>
      <c r="D84" s="34">
        <v>0</v>
      </c>
      <c r="E84" s="106">
        <v>0</v>
      </c>
      <c r="F84" s="108"/>
      <c r="P84" s="64"/>
      <c r="Q84" s="41"/>
      <c r="R84" s="65"/>
      <c r="S84" s="65"/>
      <c r="T84" s="66"/>
    </row>
    <row r="85" spans="1:20" ht="71.25" customHeight="1" thickBot="1">
      <c r="A85" s="27" t="s">
        <v>126</v>
      </c>
      <c r="B85" s="94"/>
      <c r="C85" s="34">
        <v>9470.7900000000009</v>
      </c>
      <c r="D85" s="34"/>
      <c r="E85" s="106"/>
      <c r="F85" s="236">
        <v>9470.7900000000009</v>
      </c>
      <c r="P85" s="64"/>
      <c r="Q85" s="41"/>
      <c r="R85" s="65"/>
      <c r="S85" s="65"/>
      <c r="T85" s="66"/>
    </row>
    <row r="86" spans="1:20" ht="71.25" customHeight="1" thickBot="1">
      <c r="A86" s="27" t="s">
        <v>129</v>
      </c>
      <c r="B86" s="94"/>
      <c r="C86" s="34">
        <v>735.84</v>
      </c>
      <c r="D86" s="34"/>
      <c r="E86" s="106"/>
      <c r="F86" s="236">
        <v>735.84</v>
      </c>
      <c r="P86" s="64"/>
      <c r="Q86" s="41"/>
      <c r="R86" s="65"/>
      <c r="S86" s="65"/>
      <c r="T86" s="66"/>
    </row>
    <row r="87" spans="1:20" ht="22.5" customHeight="1" thickBot="1">
      <c r="A87" s="5" t="s">
        <v>86</v>
      </c>
      <c r="B87" s="16"/>
      <c r="C87" s="26">
        <f>C83+C60+C44+C8+C85+C86</f>
        <v>237231.17999999996</v>
      </c>
      <c r="D87" s="26">
        <f>D82+D60+D44+D8</f>
        <v>37454.300000000003</v>
      </c>
      <c r="E87" s="107">
        <f>E60+E44+E8+E83</f>
        <v>12.469999999999999</v>
      </c>
      <c r="F87" s="202">
        <f>F8+F44+F60+F85+F86+F83</f>
        <v>237231.18</v>
      </c>
      <c r="P87" s="67"/>
      <c r="Q87" s="68"/>
      <c r="R87" s="65"/>
      <c r="S87" s="65"/>
      <c r="T87" s="66"/>
    </row>
    <row r="88" spans="1:20" ht="16.5">
      <c r="A88" s="326" t="s">
        <v>132</v>
      </c>
      <c r="B88" s="327"/>
      <c r="C88" s="327"/>
      <c r="D88" s="328"/>
      <c r="E88" s="141"/>
      <c r="F88" s="163">
        <v>97705.22</v>
      </c>
    </row>
    <row r="89" spans="1:20" ht="16.5">
      <c r="A89" s="151" t="s">
        <v>133</v>
      </c>
      <c r="B89" s="152"/>
      <c r="C89" s="152"/>
      <c r="D89" s="152"/>
      <c r="E89" s="141"/>
      <c r="F89" s="163">
        <v>268770.23</v>
      </c>
    </row>
    <row r="90" spans="1:20" ht="15.75">
      <c r="A90" s="139" t="s">
        <v>137</v>
      </c>
      <c r="B90" s="140"/>
      <c r="C90" s="140"/>
      <c r="D90" s="140"/>
      <c r="E90" s="142"/>
      <c r="F90" s="163">
        <v>66166.17</v>
      </c>
    </row>
    <row r="91" spans="1:20">
      <c r="C91" s="96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26">
    <mergeCell ref="A88:D88"/>
    <mergeCell ref="F9:F13"/>
    <mergeCell ref="F14:F16"/>
    <mergeCell ref="F20:F25"/>
    <mergeCell ref="F26:F29"/>
    <mergeCell ref="F36:F38"/>
    <mergeCell ref="F40:F41"/>
    <mergeCell ref="F42:F43"/>
    <mergeCell ref="F45:F47"/>
    <mergeCell ref="F48:F50"/>
    <mergeCell ref="F51:F55"/>
    <mergeCell ref="F56:F58"/>
    <mergeCell ref="F61:F66"/>
    <mergeCell ref="F67:F72"/>
    <mergeCell ref="F73:F77"/>
    <mergeCell ref="F78:F80"/>
    <mergeCell ref="A64:A65"/>
    <mergeCell ref="B64:B65"/>
    <mergeCell ref="C14:C16"/>
    <mergeCell ref="D14:D16"/>
    <mergeCell ref="E14:E16"/>
    <mergeCell ref="C20:C25"/>
    <mergeCell ref="D20:D25"/>
    <mergeCell ref="E20:E25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F17:F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F30:F35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C56:C58"/>
    <mergeCell ref="D56:D58"/>
    <mergeCell ref="E56:E58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93"/>
  <sheetViews>
    <sheetView topLeftCell="A81" workbookViewId="0">
      <selection sqref="A1:F93"/>
    </sheetView>
  </sheetViews>
  <sheetFormatPr defaultRowHeight="15"/>
  <cols>
    <col min="1" max="1" width="78.42578125" style="1" customWidth="1"/>
    <col min="2" max="2" width="13.28515625" style="69" customWidth="1"/>
    <col min="3" max="3" width="10.5703125" style="1" customWidth="1"/>
    <col min="4" max="5" width="10.7109375" style="1" customWidth="1"/>
    <col min="6" max="6" width="13.28515625" style="1" customWidth="1"/>
    <col min="7" max="8" width="9.5703125" style="1" bestFit="1" customWidth="1"/>
    <col min="9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 thickBot="1">
      <c r="A2" s="325" t="s">
        <v>105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36.75" thickBot="1">
      <c r="D3" s="21" t="s">
        <v>87</v>
      </c>
      <c r="E3" s="22" t="s">
        <v>88</v>
      </c>
      <c r="P3" s="38"/>
      <c r="Q3" s="38"/>
      <c r="R3" s="38"/>
      <c r="S3" s="39"/>
      <c r="T3" s="39"/>
      <c r="U3" s="38"/>
    </row>
    <row r="4" spans="1:21" ht="15.75" thickBot="1">
      <c r="D4" s="23">
        <v>2649.9</v>
      </c>
      <c r="E4" s="23">
        <v>2649.9</v>
      </c>
      <c r="P4" s="38"/>
      <c r="Q4" s="38"/>
      <c r="R4" s="38"/>
      <c r="S4" s="40"/>
      <c r="T4" s="40"/>
      <c r="U4" s="38"/>
    </row>
    <row r="5" spans="1:21" ht="77.25" thickBot="1">
      <c r="A5" s="19" t="s">
        <v>0</v>
      </c>
      <c r="B5" s="2" t="s">
        <v>1</v>
      </c>
      <c r="C5" s="17" t="s">
        <v>131</v>
      </c>
      <c r="D5" s="18" t="s">
        <v>2</v>
      </c>
      <c r="E5" s="2" t="s">
        <v>2</v>
      </c>
      <c r="F5" s="127" t="s">
        <v>120</v>
      </c>
      <c r="P5" s="41"/>
      <c r="Q5" s="42"/>
      <c r="R5" s="42"/>
      <c r="S5" s="42"/>
      <c r="T5" s="42"/>
      <c r="U5" s="38"/>
    </row>
    <row r="6" spans="1:21" ht="15.75" thickBot="1">
      <c r="A6" s="3">
        <v>1</v>
      </c>
      <c r="B6" s="4">
        <v>2</v>
      </c>
      <c r="C6" s="4">
        <v>3</v>
      </c>
      <c r="D6" s="4">
        <v>4</v>
      </c>
      <c r="E6" s="101">
        <v>5</v>
      </c>
      <c r="F6" s="98">
        <v>6</v>
      </c>
      <c r="P6" s="41"/>
      <c r="Q6" s="42"/>
      <c r="R6" s="42"/>
      <c r="S6" s="42"/>
      <c r="T6" s="42"/>
      <c r="U6" s="38"/>
    </row>
    <row r="7" spans="1:21" s="31" customFormat="1" ht="92.25" customHeight="1" thickBot="1">
      <c r="A7" s="27" t="s">
        <v>3</v>
      </c>
      <c r="B7" s="28"/>
      <c r="C7" s="29">
        <f>C8+C13+C16+C19+C25+C29+C35+C38+C39+C41</f>
        <v>32752.764000000003</v>
      </c>
      <c r="D7" s="29">
        <f>E7*E4</f>
        <v>5458.793999999999</v>
      </c>
      <c r="E7" s="102">
        <f>E8+E13+E16+E19+E25+E29+E35+E38+E39+E41</f>
        <v>2.0599999999999996</v>
      </c>
      <c r="F7" s="301">
        <v>32752.76</v>
      </c>
      <c r="G7" s="122"/>
      <c r="H7" s="122"/>
      <c r="I7" s="122"/>
      <c r="J7" s="122"/>
      <c r="K7" s="118"/>
      <c r="L7" s="118"/>
      <c r="P7" s="43"/>
      <c r="Q7" s="44"/>
      <c r="R7" s="45"/>
      <c r="S7" s="45"/>
      <c r="T7" s="46"/>
      <c r="U7" s="47"/>
    </row>
    <row r="8" spans="1:21" ht="37.5" customHeight="1" thickBot="1">
      <c r="A8" s="7" t="s">
        <v>4</v>
      </c>
      <c r="B8" s="4"/>
      <c r="C8" s="355">
        <f>E8*E4*6</f>
        <v>953.96399999999994</v>
      </c>
      <c r="D8" s="358">
        <f>E8*E4</f>
        <v>158.994</v>
      </c>
      <c r="E8" s="361">
        <v>0.06</v>
      </c>
      <c r="F8" s="329"/>
      <c r="P8" s="48"/>
      <c r="Q8" s="42"/>
      <c r="R8" s="352"/>
      <c r="S8" s="353"/>
      <c r="T8" s="354"/>
    </row>
    <row r="9" spans="1:21" ht="33.75" customHeight="1" thickBot="1">
      <c r="A9" s="24" t="s">
        <v>5</v>
      </c>
      <c r="B9" s="4"/>
      <c r="C9" s="356"/>
      <c r="D9" s="359"/>
      <c r="E9" s="362"/>
      <c r="F9" s="330"/>
      <c r="P9" s="49"/>
      <c r="Q9" s="42"/>
      <c r="R9" s="352"/>
      <c r="S9" s="353"/>
      <c r="T9" s="354"/>
    </row>
    <row r="10" spans="1:21" ht="29.25" customHeight="1" thickBot="1">
      <c r="A10" s="24" t="s">
        <v>6</v>
      </c>
      <c r="B10" s="4" t="s">
        <v>7</v>
      </c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46.5" customHeight="1" thickBot="1">
      <c r="A11" s="24" t="s">
        <v>8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6.5" customHeight="1" thickBot="1">
      <c r="A12" s="24" t="s">
        <v>9</v>
      </c>
      <c r="B12" s="4" t="s">
        <v>10</v>
      </c>
      <c r="C12" s="357"/>
      <c r="D12" s="360"/>
      <c r="E12" s="363"/>
      <c r="F12" s="331"/>
      <c r="H12" s="96"/>
      <c r="P12" s="49"/>
      <c r="Q12" s="42"/>
      <c r="R12" s="352"/>
      <c r="S12" s="353"/>
      <c r="T12" s="354"/>
    </row>
    <row r="13" spans="1:21" ht="36" customHeight="1" thickBot="1">
      <c r="A13" s="7" t="s">
        <v>11</v>
      </c>
      <c r="B13" s="4"/>
      <c r="C13" s="335">
        <f>E13*E4*6</f>
        <v>1271.9520000000002</v>
      </c>
      <c r="D13" s="335">
        <f>E13*E4</f>
        <v>211.99200000000002</v>
      </c>
      <c r="E13" s="338">
        <v>0.08</v>
      </c>
      <c r="F13" s="329"/>
      <c r="P13" s="48"/>
      <c r="Q13" s="42"/>
      <c r="R13" s="344"/>
      <c r="S13" s="344"/>
      <c r="T13" s="345"/>
    </row>
    <row r="14" spans="1:21" ht="125.25" customHeight="1" thickBot="1">
      <c r="A14" s="24" t="s">
        <v>12</v>
      </c>
      <c r="B14" s="4" t="s">
        <v>7</v>
      </c>
      <c r="C14" s="336"/>
      <c r="D14" s="336"/>
      <c r="E14" s="339"/>
      <c r="F14" s="330"/>
      <c r="P14" s="49"/>
      <c r="Q14" s="42"/>
      <c r="R14" s="344"/>
      <c r="S14" s="344"/>
      <c r="T14" s="345"/>
    </row>
    <row r="15" spans="1:21" ht="55.5" customHeight="1" thickBot="1">
      <c r="A15" s="24" t="s">
        <v>13</v>
      </c>
      <c r="B15" s="4" t="s">
        <v>10</v>
      </c>
      <c r="C15" s="337"/>
      <c r="D15" s="337"/>
      <c r="E15" s="340"/>
      <c r="F15" s="331"/>
      <c r="H15" s="96"/>
      <c r="J15" s="96"/>
      <c r="P15" s="49"/>
      <c r="Q15" s="42"/>
      <c r="R15" s="344"/>
      <c r="S15" s="344"/>
      <c r="T15" s="345"/>
    </row>
    <row r="16" spans="1:21" ht="45.75" customHeight="1" thickBot="1">
      <c r="A16" s="7" t="s">
        <v>14</v>
      </c>
      <c r="B16" s="4"/>
      <c r="C16" s="332">
        <f>E16*E4*6</f>
        <v>317.98800000000006</v>
      </c>
      <c r="D16" s="335">
        <f>E16*E4</f>
        <v>52.998000000000005</v>
      </c>
      <c r="E16" s="338">
        <v>0.02</v>
      </c>
      <c r="F16" s="108"/>
      <c r="P16" s="48"/>
      <c r="Q16" s="42"/>
      <c r="R16" s="343"/>
      <c r="S16" s="344"/>
      <c r="T16" s="345"/>
    </row>
    <row r="17" spans="1:20" ht="113.25" customHeight="1" thickBot="1">
      <c r="A17" s="24" t="s">
        <v>15</v>
      </c>
      <c r="B17" s="9" t="s">
        <v>7</v>
      </c>
      <c r="C17" s="333"/>
      <c r="D17" s="336"/>
      <c r="E17" s="339"/>
      <c r="F17" s="329"/>
      <c r="P17" s="49"/>
      <c r="Q17" s="50"/>
      <c r="R17" s="343"/>
      <c r="S17" s="344"/>
      <c r="T17" s="345"/>
    </row>
    <row r="18" spans="1:20" ht="57.75" customHeight="1" thickBot="1">
      <c r="A18" s="24" t="s">
        <v>16</v>
      </c>
      <c r="B18" s="9" t="s">
        <v>10</v>
      </c>
      <c r="C18" s="334"/>
      <c r="D18" s="337"/>
      <c r="E18" s="340"/>
      <c r="F18" s="331"/>
      <c r="H18" s="96"/>
      <c r="P18" s="49"/>
      <c r="Q18" s="50"/>
      <c r="R18" s="343"/>
      <c r="S18" s="344"/>
      <c r="T18" s="345"/>
    </row>
    <row r="19" spans="1:20" ht="40.5" customHeight="1" thickBot="1">
      <c r="A19" s="7" t="s">
        <v>17</v>
      </c>
      <c r="B19" s="4"/>
      <c r="C19" s="335">
        <f>E19*D4*6</f>
        <v>23054.13</v>
      </c>
      <c r="D19" s="335">
        <f>E19*E4</f>
        <v>3842.355</v>
      </c>
      <c r="E19" s="338">
        <v>1.45</v>
      </c>
      <c r="F19" s="329"/>
      <c r="P19" s="48"/>
      <c r="Q19" s="42"/>
      <c r="R19" s="344"/>
      <c r="S19" s="344"/>
      <c r="T19" s="345"/>
    </row>
    <row r="20" spans="1:20" ht="30" customHeight="1" thickBot="1">
      <c r="A20" s="10" t="s">
        <v>18</v>
      </c>
      <c r="B20" s="9" t="s">
        <v>7</v>
      </c>
      <c r="C20" s="336"/>
      <c r="D20" s="336"/>
      <c r="E20" s="339"/>
      <c r="F20" s="330"/>
      <c r="P20" s="51"/>
      <c r="Q20" s="50"/>
      <c r="R20" s="344"/>
      <c r="S20" s="344"/>
      <c r="T20" s="345"/>
    </row>
    <row r="21" spans="1:20" ht="65.25" thickBot="1">
      <c r="A21" s="37" t="s">
        <v>19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35.25" customHeight="1" thickBot="1">
      <c r="A22" s="10" t="s">
        <v>20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3.75" customHeight="1" thickBot="1">
      <c r="A23" s="10" t="s">
        <v>21</v>
      </c>
      <c r="B23" s="9" t="s">
        <v>10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62.25" customHeight="1" thickBot="1">
      <c r="A24" s="10" t="s">
        <v>22</v>
      </c>
      <c r="B24" s="9" t="s">
        <v>10</v>
      </c>
      <c r="C24" s="337"/>
      <c r="D24" s="337"/>
      <c r="E24" s="340"/>
      <c r="F24" s="331"/>
      <c r="H24" s="96"/>
      <c r="J24" s="96"/>
      <c r="P24" s="51"/>
      <c r="Q24" s="50"/>
      <c r="R24" s="344"/>
      <c r="S24" s="344"/>
      <c r="T24" s="345"/>
    </row>
    <row r="25" spans="1:20" ht="31.5" customHeight="1" thickBot="1">
      <c r="A25" s="7" t="s">
        <v>23</v>
      </c>
      <c r="B25" s="4"/>
      <c r="C25" s="335">
        <f>E25*E4*6</f>
        <v>1271.9520000000002</v>
      </c>
      <c r="D25" s="335">
        <f>E25*E4</f>
        <v>211.99200000000002</v>
      </c>
      <c r="E25" s="338">
        <v>0.08</v>
      </c>
      <c r="F25" s="329"/>
      <c r="P25" s="48"/>
      <c r="Q25" s="42"/>
      <c r="R25" s="344"/>
      <c r="S25" s="344"/>
      <c r="T25" s="345"/>
    </row>
    <row r="26" spans="1:20" ht="43.5" customHeight="1" thickBot="1">
      <c r="A26" s="10" t="s">
        <v>24</v>
      </c>
      <c r="B26" s="9" t="s">
        <v>7</v>
      </c>
      <c r="C26" s="336"/>
      <c r="D26" s="336"/>
      <c r="E26" s="339"/>
      <c r="F26" s="330"/>
      <c r="P26" s="51"/>
      <c r="Q26" s="50"/>
      <c r="R26" s="344"/>
      <c r="S26" s="344"/>
      <c r="T26" s="345"/>
    </row>
    <row r="27" spans="1:20" ht="57.75" customHeight="1" thickBot="1">
      <c r="A27" s="10" t="s">
        <v>25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47.25" customHeight="1" thickBot="1">
      <c r="A28" s="10" t="s">
        <v>16</v>
      </c>
      <c r="B28" s="9" t="s">
        <v>10</v>
      </c>
      <c r="C28" s="337"/>
      <c r="D28" s="337"/>
      <c r="E28" s="340"/>
      <c r="F28" s="331"/>
      <c r="H28" s="96"/>
      <c r="P28" s="51"/>
      <c r="Q28" s="50"/>
      <c r="R28" s="344"/>
      <c r="S28" s="344"/>
      <c r="T28" s="345"/>
    </row>
    <row r="29" spans="1:20" ht="43.5" customHeight="1" thickBot="1">
      <c r="A29" s="7" t="s">
        <v>26</v>
      </c>
      <c r="B29" s="4"/>
      <c r="C29" s="332">
        <f>E29*E4*6</f>
        <v>4928.8140000000003</v>
      </c>
      <c r="D29" s="335">
        <f>E29*E4</f>
        <v>821.46900000000005</v>
      </c>
      <c r="E29" s="338">
        <v>0.31</v>
      </c>
      <c r="F29" s="329"/>
      <c r="P29" s="48"/>
      <c r="Q29" s="42"/>
      <c r="R29" s="343"/>
      <c r="S29" s="344"/>
      <c r="T29" s="345"/>
    </row>
    <row r="30" spans="1:20" ht="44.25" customHeight="1" thickBot="1">
      <c r="A30" s="24" t="s">
        <v>27</v>
      </c>
      <c r="B30" s="9" t="s">
        <v>7</v>
      </c>
      <c r="C30" s="333"/>
      <c r="D30" s="336"/>
      <c r="E30" s="339"/>
      <c r="F30" s="330"/>
      <c r="P30" s="49"/>
      <c r="Q30" s="52"/>
      <c r="R30" s="343"/>
      <c r="S30" s="344"/>
      <c r="T30" s="345"/>
    </row>
    <row r="31" spans="1:20" ht="47.25" customHeight="1" thickBot="1">
      <c r="A31" s="24" t="s">
        <v>28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2.75" customHeight="1" thickBot="1">
      <c r="A32" s="24" t="s">
        <v>29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44.25" customHeight="1" thickBot="1">
      <c r="A33" s="24" t="s">
        <v>30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9.5" customHeight="1" thickBot="1">
      <c r="A34" s="24" t="s">
        <v>16</v>
      </c>
      <c r="B34" s="4" t="s">
        <v>10</v>
      </c>
      <c r="C34" s="334"/>
      <c r="D34" s="337"/>
      <c r="E34" s="340"/>
      <c r="F34" s="331"/>
      <c r="H34" s="96"/>
      <c r="I34" s="96"/>
      <c r="P34" s="49"/>
      <c r="Q34" s="52"/>
      <c r="R34" s="343"/>
      <c r="S34" s="344"/>
      <c r="T34" s="345"/>
    </row>
    <row r="35" spans="1:20" ht="41.25" customHeight="1" thickBot="1">
      <c r="A35" s="7" t="s">
        <v>32</v>
      </c>
      <c r="B35" s="4"/>
      <c r="C35" s="332">
        <f>E35*E4*6</f>
        <v>317.98800000000006</v>
      </c>
      <c r="D35" s="335">
        <f>E35*E4</f>
        <v>52.998000000000005</v>
      </c>
      <c r="E35" s="338">
        <v>0.02</v>
      </c>
      <c r="F35" s="329"/>
      <c r="P35" s="48"/>
      <c r="Q35" s="42"/>
      <c r="R35" s="343"/>
      <c r="S35" s="344"/>
      <c r="T35" s="345"/>
    </row>
    <row r="36" spans="1:20" ht="69.75" customHeight="1" thickBot="1">
      <c r="A36" s="24" t="s">
        <v>33</v>
      </c>
      <c r="B36" s="9" t="s">
        <v>34</v>
      </c>
      <c r="C36" s="333"/>
      <c r="D36" s="336"/>
      <c r="E36" s="339"/>
      <c r="F36" s="330"/>
      <c r="P36" s="49"/>
      <c r="Q36" s="52"/>
      <c r="R36" s="343"/>
      <c r="S36" s="344"/>
      <c r="T36" s="345"/>
    </row>
    <row r="37" spans="1:20" ht="48" customHeight="1" thickBot="1">
      <c r="A37" s="24" t="s">
        <v>16</v>
      </c>
      <c r="B37" s="4" t="s">
        <v>10</v>
      </c>
      <c r="C37" s="334"/>
      <c r="D37" s="337"/>
      <c r="E37" s="340"/>
      <c r="F37" s="331"/>
      <c r="I37" s="96"/>
      <c r="P37" s="49"/>
      <c r="Q37" s="52"/>
      <c r="R37" s="343"/>
      <c r="S37" s="344"/>
      <c r="T37" s="345"/>
    </row>
    <row r="38" spans="1:20" ht="76.5" customHeight="1" thickBot="1">
      <c r="A38" s="7" t="s">
        <v>35</v>
      </c>
      <c r="B38" s="4" t="s">
        <v>34</v>
      </c>
      <c r="C38" s="25">
        <f>E38*E4*6</f>
        <v>158.99400000000003</v>
      </c>
      <c r="D38" s="25">
        <f>E38*E4</f>
        <v>26.499000000000002</v>
      </c>
      <c r="E38" s="103">
        <v>0.01</v>
      </c>
      <c r="F38" s="108"/>
      <c r="H38" s="96"/>
      <c r="I38" s="96"/>
      <c r="P38" s="48"/>
      <c r="Q38" s="42"/>
      <c r="R38" s="53"/>
      <c r="S38" s="53"/>
      <c r="T38" s="54"/>
    </row>
    <row r="39" spans="1:20" ht="49.5" customHeight="1" thickBot="1">
      <c r="A39" s="7" t="s">
        <v>36</v>
      </c>
      <c r="B39" s="4"/>
      <c r="C39" s="364">
        <f>E39*E4*6</f>
        <v>317.98800000000006</v>
      </c>
      <c r="D39" s="341">
        <f>E39*E4</f>
        <v>52.998000000000005</v>
      </c>
      <c r="E39" s="342">
        <v>0.02</v>
      </c>
      <c r="F39" s="329"/>
      <c r="P39" s="48"/>
      <c r="Q39" s="42"/>
      <c r="R39" s="343"/>
      <c r="S39" s="344"/>
      <c r="T39" s="345"/>
    </row>
    <row r="40" spans="1:20" ht="63.75" customHeight="1" thickBot="1">
      <c r="A40" s="24" t="s">
        <v>37</v>
      </c>
      <c r="B40" s="4" t="s">
        <v>34</v>
      </c>
      <c r="C40" s="334"/>
      <c r="D40" s="337"/>
      <c r="E40" s="340"/>
      <c r="F40" s="331"/>
      <c r="P40" s="49"/>
      <c r="Q40" s="42"/>
      <c r="R40" s="343"/>
      <c r="S40" s="344"/>
      <c r="T40" s="345"/>
    </row>
    <row r="41" spans="1:20" ht="47.25" customHeight="1" thickBot="1">
      <c r="A41" s="7" t="s">
        <v>38</v>
      </c>
      <c r="B41" s="12"/>
      <c r="C41" s="332">
        <f>E41*E4*6</f>
        <v>158.99400000000003</v>
      </c>
      <c r="D41" s="335">
        <f>E41*E4</f>
        <v>26.499000000000002</v>
      </c>
      <c r="E41" s="338">
        <v>0.01</v>
      </c>
      <c r="F41" s="329"/>
      <c r="P41" s="48"/>
      <c r="Q41" s="41"/>
      <c r="R41" s="343"/>
      <c r="S41" s="344"/>
      <c r="T41" s="345"/>
    </row>
    <row r="42" spans="1:20" ht="96.75" customHeight="1" thickBot="1">
      <c r="A42" s="24" t="s">
        <v>39</v>
      </c>
      <c r="B42" s="12" t="s">
        <v>7</v>
      </c>
      <c r="C42" s="334"/>
      <c r="D42" s="337"/>
      <c r="E42" s="340"/>
      <c r="F42" s="331"/>
      <c r="P42" s="49"/>
      <c r="Q42" s="41"/>
      <c r="R42" s="343"/>
      <c r="S42" s="344"/>
      <c r="T42" s="345"/>
    </row>
    <row r="43" spans="1:20" s="31" customFormat="1" ht="26.25" thickBot="1">
      <c r="A43" s="32" t="s">
        <v>40</v>
      </c>
      <c r="B43" s="28"/>
      <c r="C43" s="29">
        <f>C44+C47+C50+C55</f>
        <v>42292.403999999995</v>
      </c>
      <c r="D43" s="36">
        <f>E43*E4</f>
        <v>7048.7340000000004</v>
      </c>
      <c r="E43" s="102">
        <f>E44+E47+E50+E55</f>
        <v>2.66</v>
      </c>
      <c r="F43" s="301">
        <v>42292.4</v>
      </c>
      <c r="G43" s="118"/>
      <c r="H43" s="122"/>
      <c r="I43" s="122"/>
      <c r="J43" s="118"/>
      <c r="P43" s="55"/>
      <c r="Q43" s="44"/>
      <c r="R43" s="45"/>
      <c r="S43" s="56"/>
      <c r="T43" s="46"/>
    </row>
    <row r="44" spans="1:20" ht="26.25" thickBot="1">
      <c r="A44" s="7" t="s">
        <v>41</v>
      </c>
      <c r="B44" s="6"/>
      <c r="C44" s="364">
        <f>E44*D4*6</f>
        <v>4451.8320000000003</v>
      </c>
      <c r="D44" s="371">
        <f>E44*E4</f>
        <v>741.97200000000009</v>
      </c>
      <c r="E44" s="342">
        <v>0.28000000000000003</v>
      </c>
      <c r="F44" s="329"/>
      <c r="P44" s="48"/>
      <c r="Q44" s="57"/>
      <c r="R44" s="343"/>
      <c r="S44" s="345"/>
      <c r="T44" s="345"/>
    </row>
    <row r="45" spans="1:20" ht="15.75" thickBot="1">
      <c r="A45" s="24" t="s">
        <v>42</v>
      </c>
      <c r="B45" s="4" t="s">
        <v>7</v>
      </c>
      <c r="C45" s="333"/>
      <c r="D45" s="372"/>
      <c r="E45" s="339"/>
      <c r="F45" s="330"/>
      <c r="P45" s="49"/>
      <c r="Q45" s="58"/>
      <c r="R45" s="343"/>
      <c r="S45" s="345"/>
      <c r="T45" s="345"/>
    </row>
    <row r="46" spans="1:20" ht="59.25" customHeight="1" thickBot="1">
      <c r="A46" s="24" t="s">
        <v>43</v>
      </c>
      <c r="B46" s="4" t="s">
        <v>10</v>
      </c>
      <c r="C46" s="334"/>
      <c r="D46" s="373"/>
      <c r="E46" s="340"/>
      <c r="F46" s="331"/>
      <c r="H46" s="96"/>
      <c r="P46" s="49"/>
      <c r="Q46" s="58"/>
      <c r="R46" s="343"/>
      <c r="S46" s="345"/>
      <c r="T46" s="345"/>
    </row>
    <row r="47" spans="1:20" ht="26.25" thickBot="1">
      <c r="A47" s="7" t="s">
        <v>44</v>
      </c>
      <c r="B47" s="6"/>
      <c r="C47" s="332">
        <f>E47*E4*6</f>
        <v>19397.268</v>
      </c>
      <c r="D47" s="335">
        <f>E47*E4</f>
        <v>3232.8780000000002</v>
      </c>
      <c r="E47" s="338">
        <v>1.22</v>
      </c>
      <c r="F47" s="329"/>
      <c r="P47" s="48"/>
      <c r="Q47" s="57"/>
      <c r="R47" s="343"/>
      <c r="S47" s="344"/>
      <c r="T47" s="345"/>
    </row>
    <row r="48" spans="1:20" ht="71.25" customHeight="1" thickBot="1">
      <c r="A48" s="24" t="s">
        <v>45</v>
      </c>
      <c r="B48" s="12" t="s">
        <v>46</v>
      </c>
      <c r="C48" s="333"/>
      <c r="D48" s="336"/>
      <c r="E48" s="339"/>
      <c r="F48" s="330"/>
      <c r="P48" s="49"/>
      <c r="Q48" s="41"/>
      <c r="R48" s="343"/>
      <c r="S48" s="344"/>
      <c r="T48" s="345"/>
    </row>
    <row r="49" spans="1:20" ht="58.5" customHeight="1" thickBot="1">
      <c r="A49" s="24" t="s">
        <v>47</v>
      </c>
      <c r="B49" s="4" t="s">
        <v>48</v>
      </c>
      <c r="C49" s="334"/>
      <c r="D49" s="337"/>
      <c r="E49" s="340"/>
      <c r="F49" s="331"/>
      <c r="H49" s="96"/>
      <c r="J49" s="96"/>
      <c r="P49" s="49"/>
      <c r="Q49" s="42"/>
      <c r="R49" s="343"/>
      <c r="S49" s="344"/>
      <c r="T49" s="345"/>
    </row>
    <row r="50" spans="1:20" ht="26.25" thickBot="1">
      <c r="A50" s="7" t="s">
        <v>49</v>
      </c>
      <c r="B50" s="6"/>
      <c r="C50" s="335">
        <f>E50*D4*6</f>
        <v>14309.460000000003</v>
      </c>
      <c r="D50" s="335">
        <f>E50*E4</f>
        <v>2384.9100000000003</v>
      </c>
      <c r="E50" s="338">
        <v>0.9</v>
      </c>
      <c r="F50" s="108"/>
      <c r="P50" s="48"/>
      <c r="Q50" s="57"/>
      <c r="R50" s="344"/>
      <c r="S50" s="344"/>
      <c r="T50" s="345"/>
    </row>
    <row r="51" spans="1:20" ht="26.25" thickBot="1">
      <c r="A51" s="24" t="s">
        <v>50</v>
      </c>
      <c r="B51" s="12" t="s">
        <v>34</v>
      </c>
      <c r="C51" s="336"/>
      <c r="D51" s="336"/>
      <c r="E51" s="339"/>
      <c r="F51" s="329"/>
      <c r="P51" s="49"/>
      <c r="Q51" s="59"/>
      <c r="R51" s="344"/>
      <c r="S51" s="344"/>
      <c r="T51" s="345"/>
    </row>
    <row r="52" spans="1:20" ht="15.75" thickBot="1">
      <c r="A52" s="13" t="s">
        <v>51</v>
      </c>
      <c r="B52" s="12" t="s">
        <v>34</v>
      </c>
      <c r="C52" s="336"/>
      <c r="D52" s="336"/>
      <c r="E52" s="339"/>
      <c r="F52" s="330"/>
      <c r="P52" s="60"/>
      <c r="Q52" s="59"/>
      <c r="R52" s="344"/>
      <c r="S52" s="344"/>
      <c r="T52" s="345"/>
    </row>
    <row r="53" spans="1:20" ht="22.5" customHeight="1" thickBot="1">
      <c r="A53" s="13" t="s">
        <v>52</v>
      </c>
      <c r="B53" s="12" t="s">
        <v>10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6.25" thickBot="1">
      <c r="A54" s="24" t="s">
        <v>53</v>
      </c>
      <c r="B54" s="4" t="s">
        <v>34</v>
      </c>
      <c r="C54" s="337"/>
      <c r="D54" s="337"/>
      <c r="E54" s="340"/>
      <c r="F54" s="331"/>
      <c r="I54" s="96"/>
      <c r="P54" s="49"/>
      <c r="Q54" s="58"/>
      <c r="R54" s="344"/>
      <c r="S54" s="344"/>
      <c r="T54" s="345"/>
    </row>
    <row r="55" spans="1:20" ht="26.25" thickBot="1">
      <c r="A55" s="7" t="s">
        <v>54</v>
      </c>
      <c r="B55" s="6"/>
      <c r="C55" s="335">
        <f>E55*D4*6</f>
        <v>4133.8440000000001</v>
      </c>
      <c r="D55" s="335">
        <f>E55*E4</f>
        <v>688.97400000000005</v>
      </c>
      <c r="E55" s="338">
        <v>0.26</v>
      </c>
      <c r="F55" s="329"/>
      <c r="P55" s="48"/>
      <c r="Q55" s="57"/>
      <c r="R55" s="344"/>
      <c r="S55" s="344"/>
      <c r="T55" s="345"/>
    </row>
    <row r="56" spans="1:20" ht="60" customHeight="1" thickBot="1">
      <c r="A56" s="24" t="s">
        <v>55</v>
      </c>
      <c r="B56" s="4" t="s">
        <v>31</v>
      </c>
      <c r="C56" s="336"/>
      <c r="D56" s="336"/>
      <c r="E56" s="339"/>
      <c r="F56" s="330"/>
      <c r="P56" s="49"/>
      <c r="Q56" s="42"/>
      <c r="R56" s="344"/>
      <c r="S56" s="344"/>
      <c r="T56" s="345"/>
    </row>
    <row r="57" spans="1:20" ht="51" customHeight="1" thickBot="1">
      <c r="A57" s="24" t="s">
        <v>56</v>
      </c>
      <c r="B57" s="4" t="s">
        <v>7</v>
      </c>
      <c r="C57" s="337"/>
      <c r="D57" s="337"/>
      <c r="E57" s="340"/>
      <c r="F57" s="331"/>
      <c r="H57" s="96"/>
      <c r="I57" s="96"/>
      <c r="P57" s="49"/>
      <c r="Q57" s="42"/>
      <c r="R57" s="344"/>
      <c r="S57" s="344"/>
      <c r="T57" s="345"/>
    </row>
    <row r="58" spans="1:20" s="31" customFormat="1" ht="36" customHeight="1" thickBot="1">
      <c r="A58" s="32" t="s">
        <v>60</v>
      </c>
      <c r="B58" s="28"/>
      <c r="C58" s="34">
        <f>C59+C65+C71+C76+C79</f>
        <v>99371.250000000015</v>
      </c>
      <c r="D58" s="34">
        <f>E58*E4</f>
        <v>16561.875</v>
      </c>
      <c r="E58" s="106">
        <f>E59+E65+E71+E76+E79</f>
        <v>6.25</v>
      </c>
      <c r="F58" s="300">
        <v>99371.25</v>
      </c>
      <c r="G58" s="122"/>
      <c r="H58" s="122"/>
      <c r="I58" s="122"/>
      <c r="P58" s="55"/>
      <c r="Q58" s="44"/>
      <c r="R58" s="61"/>
      <c r="S58" s="61"/>
      <c r="T58" s="62"/>
    </row>
    <row r="59" spans="1:20" ht="39" customHeight="1" thickBot="1">
      <c r="A59" s="7" t="s">
        <v>61</v>
      </c>
      <c r="B59" s="12"/>
      <c r="C59" s="341">
        <f>E59*D4*6</f>
        <v>28777.914000000004</v>
      </c>
      <c r="D59" s="341">
        <f>E59*E4</f>
        <v>4796.3190000000004</v>
      </c>
      <c r="E59" s="342">
        <v>1.81</v>
      </c>
      <c r="F59" s="329"/>
      <c r="P59" s="48"/>
      <c r="Q59" s="41"/>
      <c r="R59" s="344"/>
      <c r="S59" s="344"/>
      <c r="T59" s="345"/>
    </row>
    <row r="60" spans="1:20" ht="79.5" customHeight="1">
      <c r="A60" s="83" t="s">
        <v>62</v>
      </c>
      <c r="B60" s="85" t="s">
        <v>63</v>
      </c>
      <c r="C60" s="336"/>
      <c r="D60" s="336"/>
      <c r="E60" s="339"/>
      <c r="F60" s="330"/>
      <c r="P60" s="49"/>
      <c r="Q60" s="42"/>
      <c r="R60" s="344"/>
      <c r="S60" s="344"/>
      <c r="T60" s="345"/>
    </row>
    <row r="61" spans="1:20" ht="51" customHeight="1">
      <c r="A61" s="209" t="s">
        <v>123</v>
      </c>
      <c r="B61" s="147" t="s">
        <v>124</v>
      </c>
      <c r="C61" s="375"/>
      <c r="D61" s="336"/>
      <c r="E61" s="339"/>
      <c r="F61" s="330"/>
      <c r="P61" s="208"/>
      <c r="Q61" s="42"/>
      <c r="R61" s="344"/>
      <c r="S61" s="344"/>
      <c r="T61" s="345"/>
    </row>
    <row r="62" spans="1:20" ht="39" customHeight="1">
      <c r="A62" s="377" t="s">
        <v>92</v>
      </c>
      <c r="B62" s="379" t="s">
        <v>7</v>
      </c>
      <c r="C62" s="375"/>
      <c r="D62" s="336"/>
      <c r="E62" s="339"/>
      <c r="F62" s="330"/>
      <c r="P62" s="49"/>
      <c r="Q62" s="41"/>
      <c r="R62" s="344"/>
      <c r="S62" s="344"/>
      <c r="T62" s="345"/>
    </row>
    <row r="63" spans="1:20" ht="15" hidden="1" customHeight="1">
      <c r="A63" s="378"/>
      <c r="B63" s="380"/>
      <c r="C63" s="375"/>
      <c r="D63" s="336"/>
      <c r="E63" s="339"/>
      <c r="F63" s="330"/>
      <c r="P63" s="49"/>
      <c r="Q63" s="41"/>
      <c r="R63" s="344"/>
      <c r="S63" s="344"/>
      <c r="T63" s="345"/>
    </row>
    <row r="64" spans="1:20" ht="26.25" thickBot="1">
      <c r="A64" s="84" t="s">
        <v>65</v>
      </c>
      <c r="B64" s="86" t="s">
        <v>10</v>
      </c>
      <c r="C64" s="376"/>
      <c r="D64" s="337"/>
      <c r="E64" s="340"/>
      <c r="F64" s="331"/>
      <c r="H64" s="96"/>
      <c r="I64" s="96"/>
      <c r="P64" s="49"/>
      <c r="Q64" s="41"/>
      <c r="R64" s="344"/>
      <c r="S64" s="344"/>
      <c r="T64" s="345"/>
    </row>
    <row r="65" spans="1:20" ht="72.75" customHeight="1" thickBot="1">
      <c r="A65" s="7" t="s">
        <v>66</v>
      </c>
      <c r="B65" s="12"/>
      <c r="C65" s="335">
        <f>E65*E4*6</f>
        <v>25439.040000000001</v>
      </c>
      <c r="D65" s="335">
        <f>E65*E4</f>
        <v>4239.84</v>
      </c>
      <c r="E65" s="338">
        <v>1.6</v>
      </c>
      <c r="F65" s="329"/>
      <c r="P65" s="48"/>
      <c r="Q65" s="41"/>
      <c r="R65" s="344"/>
      <c r="S65" s="344"/>
      <c r="T65" s="345"/>
    </row>
    <row r="66" spans="1:20" ht="39" thickBot="1">
      <c r="A66" s="24" t="s">
        <v>67</v>
      </c>
      <c r="B66" s="4" t="s">
        <v>10</v>
      </c>
      <c r="C66" s="336"/>
      <c r="D66" s="336"/>
      <c r="E66" s="339"/>
      <c r="F66" s="330"/>
      <c r="P66" s="49"/>
      <c r="Q66" s="42"/>
      <c r="R66" s="344"/>
      <c r="S66" s="344"/>
      <c r="T66" s="345"/>
    </row>
    <row r="67" spans="1:20" ht="39" thickBot="1">
      <c r="A67" s="24" t="s">
        <v>68</v>
      </c>
      <c r="B67" s="4" t="s">
        <v>10</v>
      </c>
      <c r="C67" s="336"/>
      <c r="D67" s="336"/>
      <c r="E67" s="339"/>
      <c r="F67" s="330"/>
      <c r="P67" s="49"/>
      <c r="Q67" s="42"/>
      <c r="R67" s="344"/>
      <c r="S67" s="344"/>
      <c r="T67" s="345"/>
    </row>
    <row r="68" spans="1:20" ht="39" thickBot="1">
      <c r="A68" s="24" t="s">
        <v>69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8.25" customHeight="1" thickBot="1">
      <c r="A69" s="24" t="s">
        <v>70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15.75" thickBot="1">
      <c r="A70" s="24" t="s">
        <v>71</v>
      </c>
      <c r="B70" s="4" t="s">
        <v>72</v>
      </c>
      <c r="C70" s="337"/>
      <c r="D70" s="337"/>
      <c r="E70" s="340"/>
      <c r="F70" s="331"/>
      <c r="H70" s="96"/>
      <c r="P70" s="49"/>
      <c r="Q70" s="42"/>
      <c r="R70" s="344"/>
      <c r="S70" s="344"/>
      <c r="T70" s="345"/>
    </row>
    <row r="71" spans="1:20" ht="15.75" thickBot="1">
      <c r="A71" s="7" t="s">
        <v>73</v>
      </c>
      <c r="B71" s="12"/>
      <c r="C71" s="335">
        <f>E71*D4*6</f>
        <v>9539.64</v>
      </c>
      <c r="D71" s="335">
        <f>E71*E4</f>
        <v>1589.94</v>
      </c>
      <c r="E71" s="338">
        <v>0.6</v>
      </c>
      <c r="F71" s="329"/>
      <c r="P71" s="48"/>
      <c r="Q71" s="41"/>
      <c r="R71" s="344"/>
      <c r="S71" s="344"/>
      <c r="T71" s="345"/>
    </row>
    <row r="72" spans="1:20" ht="15.75" thickBot="1">
      <c r="A72" s="24" t="s">
        <v>74</v>
      </c>
      <c r="B72" s="12" t="s">
        <v>75</v>
      </c>
      <c r="C72" s="336"/>
      <c r="D72" s="336"/>
      <c r="E72" s="339"/>
      <c r="F72" s="330"/>
      <c r="P72" s="49"/>
      <c r="Q72" s="41"/>
      <c r="R72" s="344"/>
      <c r="S72" s="344"/>
      <c r="T72" s="345"/>
    </row>
    <row r="73" spans="1:20" ht="15.75" thickBot="1">
      <c r="A73" s="24" t="s">
        <v>76</v>
      </c>
      <c r="B73" s="12" t="s">
        <v>10</v>
      </c>
      <c r="C73" s="336"/>
      <c r="D73" s="336"/>
      <c r="E73" s="339"/>
      <c r="F73" s="330"/>
      <c r="P73" s="49"/>
      <c r="Q73" s="41"/>
      <c r="R73" s="344"/>
      <c r="S73" s="344"/>
      <c r="T73" s="345"/>
    </row>
    <row r="74" spans="1:20" ht="35.25" customHeight="1" thickBot="1">
      <c r="A74" s="347" t="s">
        <v>77</v>
      </c>
      <c r="B74" s="14"/>
      <c r="C74" s="336"/>
      <c r="D74" s="336"/>
      <c r="E74" s="339"/>
      <c r="F74" s="330"/>
      <c r="P74" s="346"/>
      <c r="Q74" s="49"/>
      <c r="R74" s="344"/>
      <c r="S74" s="344"/>
      <c r="T74" s="345"/>
    </row>
    <row r="75" spans="1:20" ht="21" customHeight="1" thickBot="1">
      <c r="A75" s="348"/>
      <c r="B75" s="12" t="s">
        <v>72</v>
      </c>
      <c r="C75" s="337"/>
      <c r="D75" s="337"/>
      <c r="E75" s="340"/>
      <c r="F75" s="331"/>
      <c r="H75" s="96"/>
      <c r="P75" s="346"/>
      <c r="Q75" s="41"/>
      <c r="R75" s="344"/>
      <c r="S75" s="344"/>
      <c r="T75" s="345"/>
    </row>
    <row r="76" spans="1:20" ht="23.25" customHeight="1" thickBot="1">
      <c r="A76" s="7" t="s">
        <v>78</v>
      </c>
      <c r="B76" s="6"/>
      <c r="C76" s="332">
        <f>E76*D4*6</f>
        <v>25916.021999999997</v>
      </c>
      <c r="D76" s="335">
        <f>E76*E4</f>
        <v>4319.3369999999995</v>
      </c>
      <c r="E76" s="338">
        <v>1.63</v>
      </c>
      <c r="F76" s="329"/>
      <c r="P76" s="48"/>
      <c r="Q76" s="57"/>
      <c r="R76" s="343"/>
      <c r="S76" s="344"/>
      <c r="T76" s="345"/>
    </row>
    <row r="77" spans="1:20" ht="34.5" customHeight="1" thickBot="1">
      <c r="A77" s="24" t="s">
        <v>79</v>
      </c>
      <c r="B77" s="4" t="s">
        <v>80</v>
      </c>
      <c r="C77" s="333"/>
      <c r="D77" s="336"/>
      <c r="E77" s="339"/>
      <c r="F77" s="330"/>
      <c r="P77" s="49"/>
      <c r="Q77" s="42"/>
      <c r="R77" s="343"/>
      <c r="S77" s="344"/>
      <c r="T77" s="345"/>
    </row>
    <row r="78" spans="1:20" ht="69.75" customHeight="1" thickBot="1">
      <c r="A78" s="24" t="s">
        <v>81</v>
      </c>
      <c r="B78" s="4" t="s">
        <v>10</v>
      </c>
      <c r="C78" s="334"/>
      <c r="D78" s="337"/>
      <c r="E78" s="340"/>
      <c r="F78" s="331"/>
      <c r="G78" s="96"/>
      <c r="H78" s="96"/>
      <c r="P78" s="49"/>
      <c r="Q78" s="42"/>
      <c r="R78" s="343"/>
      <c r="S78" s="344"/>
      <c r="T78" s="345"/>
    </row>
    <row r="79" spans="1:20" ht="58.5" customHeight="1" thickBot="1">
      <c r="A79" s="7" t="s">
        <v>82</v>
      </c>
      <c r="B79" s="4" t="s">
        <v>83</v>
      </c>
      <c r="C79" s="25">
        <f>E79*D4*6</f>
        <v>9698.634</v>
      </c>
      <c r="D79" s="25">
        <f>E79*E4</f>
        <v>1616.4390000000001</v>
      </c>
      <c r="E79" s="103">
        <v>0.61</v>
      </c>
      <c r="F79" s="108"/>
      <c r="P79" s="48"/>
      <c r="Q79" s="42"/>
      <c r="R79" s="53"/>
      <c r="S79" s="53"/>
      <c r="T79" s="54"/>
    </row>
    <row r="80" spans="1:20" s="31" customFormat="1" ht="32.25" customHeight="1" thickBot="1">
      <c r="A80" s="27" t="s">
        <v>84</v>
      </c>
      <c r="B80" s="35"/>
      <c r="C80" s="34">
        <v>0</v>
      </c>
      <c r="D80" s="34">
        <v>0</v>
      </c>
      <c r="E80" s="106">
        <v>0</v>
      </c>
      <c r="F80" s="109"/>
      <c r="G80" s="118"/>
      <c r="H80" s="118"/>
      <c r="I80" s="118"/>
      <c r="P80" s="43"/>
      <c r="Q80" s="63"/>
      <c r="R80" s="61"/>
      <c r="S80" s="61"/>
      <c r="T80" s="62"/>
    </row>
    <row r="81" spans="1:20" ht="28.5" customHeight="1" thickBot="1">
      <c r="A81" s="15" t="s">
        <v>85</v>
      </c>
      <c r="B81" s="12" t="s">
        <v>46</v>
      </c>
      <c r="C81" s="26">
        <f>D81*3</f>
        <v>1987.4250000000002</v>
      </c>
      <c r="D81" s="26">
        <f>E81*E4</f>
        <v>662.47500000000002</v>
      </c>
      <c r="E81" s="107">
        <v>0.25</v>
      </c>
      <c r="F81" s="202">
        <v>1987.43</v>
      </c>
      <c r="P81" s="64"/>
      <c r="Q81" s="41"/>
      <c r="R81" s="65"/>
      <c r="S81" s="65"/>
      <c r="T81" s="66"/>
    </row>
    <row r="82" spans="1:20" ht="80.25" customHeight="1" thickBot="1">
      <c r="A82" s="27" t="s">
        <v>119</v>
      </c>
      <c r="B82" s="94"/>
      <c r="C82" s="34">
        <v>0</v>
      </c>
      <c r="D82" s="34">
        <v>0</v>
      </c>
      <c r="E82" s="106">
        <v>0</v>
      </c>
      <c r="F82" s="108"/>
      <c r="P82" s="64"/>
      <c r="Q82" s="41"/>
      <c r="R82" s="65"/>
      <c r="S82" s="65"/>
      <c r="T82" s="66"/>
    </row>
    <row r="83" spans="1:20" ht="80.25" customHeight="1" thickBot="1">
      <c r="A83" s="27" t="s">
        <v>126</v>
      </c>
      <c r="B83" s="94"/>
      <c r="C83" s="34">
        <v>4450.16</v>
      </c>
      <c r="D83" s="34"/>
      <c r="E83" s="106"/>
      <c r="F83" s="236">
        <v>4450.16</v>
      </c>
      <c r="P83" s="64"/>
      <c r="Q83" s="41"/>
      <c r="R83" s="65"/>
      <c r="S83" s="65"/>
      <c r="T83" s="66"/>
    </row>
    <row r="84" spans="1:20" ht="80.25" customHeight="1" thickBot="1">
      <c r="A84" s="27" t="s">
        <v>129</v>
      </c>
      <c r="B84" s="94"/>
      <c r="C84" s="34">
        <v>795.54</v>
      </c>
      <c r="D84" s="34"/>
      <c r="E84" s="106"/>
      <c r="F84" s="236">
        <v>795.54</v>
      </c>
      <c r="P84" s="64"/>
      <c r="Q84" s="41"/>
      <c r="R84" s="65"/>
      <c r="S84" s="65"/>
      <c r="T84" s="66"/>
    </row>
    <row r="85" spans="1:20" ht="80.25" customHeight="1" thickBot="1">
      <c r="A85" s="27" t="s">
        <v>136</v>
      </c>
      <c r="B85" s="94"/>
      <c r="C85" s="34">
        <v>21.24</v>
      </c>
      <c r="D85" s="34"/>
      <c r="E85" s="106"/>
      <c r="F85" s="236">
        <v>21.24</v>
      </c>
      <c r="P85" s="64"/>
      <c r="Q85" s="41"/>
      <c r="R85" s="65"/>
      <c r="S85" s="65"/>
      <c r="T85" s="66"/>
    </row>
    <row r="86" spans="1:20" ht="33" customHeight="1" thickBot="1">
      <c r="A86" s="5" t="s">
        <v>86</v>
      </c>
      <c r="B86" s="16"/>
      <c r="C86" s="26">
        <f>C81+C58+C43+C7+C83+C84+C85</f>
        <v>181670.78300000002</v>
      </c>
      <c r="D86" s="26">
        <f>D80+D58+D43+D7</f>
        <v>29069.402999999998</v>
      </c>
      <c r="E86" s="107">
        <f>E81+E58+E43+E7</f>
        <v>11.219999999999999</v>
      </c>
      <c r="F86" s="302">
        <f>F7+F43+F58+F83+F84+F85+F81</f>
        <v>181670.78</v>
      </c>
      <c r="P86" s="67"/>
      <c r="Q86" s="68"/>
      <c r="R86" s="65"/>
      <c r="S86" s="65"/>
      <c r="T86" s="66"/>
    </row>
    <row r="87" spans="1:20" ht="16.5">
      <c r="A87" s="396" t="s">
        <v>132</v>
      </c>
      <c r="B87" s="365"/>
      <c r="C87" s="365"/>
      <c r="D87" s="365"/>
      <c r="E87" s="365"/>
      <c r="F87" s="303">
        <v>124767.19</v>
      </c>
    </row>
    <row r="88" spans="1:20" ht="16.5">
      <c r="A88" s="396" t="s">
        <v>133</v>
      </c>
      <c r="B88" s="365"/>
      <c r="C88" s="365"/>
      <c r="D88" s="365"/>
      <c r="E88" s="365"/>
      <c r="F88" s="303">
        <v>177401.03</v>
      </c>
    </row>
    <row r="89" spans="1:20" ht="16.5">
      <c r="A89" s="396" t="s">
        <v>134</v>
      </c>
      <c r="B89" s="365"/>
      <c r="C89" s="365"/>
      <c r="D89" s="365"/>
      <c r="E89" s="365"/>
      <c r="F89" s="303">
        <v>129036.94</v>
      </c>
    </row>
    <row r="91" spans="1:20">
      <c r="A91" s="137" t="s">
        <v>121</v>
      </c>
      <c r="C91" s="96"/>
    </row>
    <row r="92" spans="1:20">
      <c r="A92" s="137"/>
    </row>
    <row r="93" spans="1:20">
      <c r="A93" s="137" t="s">
        <v>122</v>
      </c>
    </row>
  </sheetData>
  <mergeCells count="128">
    <mergeCell ref="A62:A63"/>
    <mergeCell ref="B62:B63"/>
    <mergeCell ref="C13:C15"/>
    <mergeCell ref="D13:D15"/>
    <mergeCell ref="E13:E15"/>
    <mergeCell ref="R13:R15"/>
    <mergeCell ref="S13:S15"/>
    <mergeCell ref="T13:T15"/>
    <mergeCell ref="A2:E2"/>
    <mergeCell ref="P2:T2"/>
    <mergeCell ref="C8:C12"/>
    <mergeCell ref="D8:D12"/>
    <mergeCell ref="E8:E12"/>
    <mergeCell ref="R8:R12"/>
    <mergeCell ref="S8:S12"/>
    <mergeCell ref="T8:T12"/>
    <mergeCell ref="C19:C24"/>
    <mergeCell ref="D19:D24"/>
    <mergeCell ref="E19:E24"/>
    <mergeCell ref="R19:R24"/>
    <mergeCell ref="S19:S24"/>
    <mergeCell ref="T19:T24"/>
    <mergeCell ref="C16:C18"/>
    <mergeCell ref="D16:D18"/>
    <mergeCell ref="E16:E18"/>
    <mergeCell ref="R16:R18"/>
    <mergeCell ref="S16:S18"/>
    <mergeCell ref="T16:T18"/>
    <mergeCell ref="C29:C34"/>
    <mergeCell ref="D29:D34"/>
    <mergeCell ref="E29:E34"/>
    <mergeCell ref="R29:R34"/>
    <mergeCell ref="S29:S34"/>
    <mergeCell ref="T29:T34"/>
    <mergeCell ref="C25:C28"/>
    <mergeCell ref="D25:D28"/>
    <mergeCell ref="E25:E28"/>
    <mergeCell ref="R25:R28"/>
    <mergeCell ref="S25:S28"/>
    <mergeCell ref="T25:T28"/>
    <mergeCell ref="D39:D40"/>
    <mergeCell ref="E39:E40"/>
    <mergeCell ref="R39:R40"/>
    <mergeCell ref="S39:S40"/>
    <mergeCell ref="T39:T40"/>
    <mergeCell ref="C35:C37"/>
    <mergeCell ref="D35:D37"/>
    <mergeCell ref="E35:E37"/>
    <mergeCell ref="R35:R37"/>
    <mergeCell ref="S35:S37"/>
    <mergeCell ref="T35:T37"/>
    <mergeCell ref="R44:R46"/>
    <mergeCell ref="S44:S46"/>
    <mergeCell ref="T44:T46"/>
    <mergeCell ref="C41:C42"/>
    <mergeCell ref="D41:D42"/>
    <mergeCell ref="E41:E42"/>
    <mergeCell ref="R41:R42"/>
    <mergeCell ref="S41:S42"/>
    <mergeCell ref="T41:T42"/>
    <mergeCell ref="R50:R54"/>
    <mergeCell ref="S50:S54"/>
    <mergeCell ref="T50:T54"/>
    <mergeCell ref="C47:C49"/>
    <mergeCell ref="D47:D49"/>
    <mergeCell ref="E47:E49"/>
    <mergeCell ref="R47:R49"/>
    <mergeCell ref="S47:S49"/>
    <mergeCell ref="T47:T49"/>
    <mergeCell ref="F47:F49"/>
    <mergeCell ref="F51:F54"/>
    <mergeCell ref="R55:R57"/>
    <mergeCell ref="S55:S57"/>
    <mergeCell ref="T55:T57"/>
    <mergeCell ref="C65:C70"/>
    <mergeCell ref="D65:D70"/>
    <mergeCell ref="E65:E70"/>
    <mergeCell ref="R65:R70"/>
    <mergeCell ref="S65:S70"/>
    <mergeCell ref="T65:T70"/>
    <mergeCell ref="C59:C64"/>
    <mergeCell ref="D59:D64"/>
    <mergeCell ref="E59:E64"/>
    <mergeCell ref="R59:R64"/>
    <mergeCell ref="S59:S64"/>
    <mergeCell ref="T59:T64"/>
    <mergeCell ref="F55:F57"/>
    <mergeCell ref="F59:F64"/>
    <mergeCell ref="S76:S78"/>
    <mergeCell ref="T76:T78"/>
    <mergeCell ref="A74:A75"/>
    <mergeCell ref="P74:P75"/>
    <mergeCell ref="C76:C78"/>
    <mergeCell ref="D76:D78"/>
    <mergeCell ref="E76:E78"/>
    <mergeCell ref="R76:R78"/>
    <mergeCell ref="C71:C75"/>
    <mergeCell ref="D71:D75"/>
    <mergeCell ref="E71:E75"/>
    <mergeCell ref="R71:R75"/>
    <mergeCell ref="S71:S75"/>
    <mergeCell ref="T71:T75"/>
    <mergeCell ref="F71:F75"/>
    <mergeCell ref="F76:F78"/>
    <mergeCell ref="A87:E87"/>
    <mergeCell ref="A88:E88"/>
    <mergeCell ref="A89:E89"/>
    <mergeCell ref="F8:F12"/>
    <mergeCell ref="F19:F24"/>
    <mergeCell ref="F25:F28"/>
    <mergeCell ref="F29:F34"/>
    <mergeCell ref="F35:F37"/>
    <mergeCell ref="F39:F40"/>
    <mergeCell ref="F41:F42"/>
    <mergeCell ref="F44:F46"/>
    <mergeCell ref="F13:F15"/>
    <mergeCell ref="F17:F18"/>
    <mergeCell ref="F65:F70"/>
    <mergeCell ref="C55:C57"/>
    <mergeCell ref="D55:D57"/>
    <mergeCell ref="E55:E57"/>
    <mergeCell ref="C50:C54"/>
    <mergeCell ref="D50:D54"/>
    <mergeCell ref="E50:E54"/>
    <mergeCell ref="C44:C46"/>
    <mergeCell ref="D44:D46"/>
    <mergeCell ref="E44:E46"/>
    <mergeCell ref="C39:C4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92"/>
  <sheetViews>
    <sheetView topLeftCell="A76" workbookViewId="0">
      <selection sqref="A1:F92"/>
    </sheetView>
  </sheetViews>
  <sheetFormatPr defaultRowHeight="15"/>
  <cols>
    <col min="1" max="1" width="72" style="1" customWidth="1"/>
    <col min="2" max="2" width="15.85546875" style="69" customWidth="1"/>
    <col min="3" max="3" width="12.28515625" style="1" customWidth="1"/>
    <col min="4" max="4" width="12.140625" style="1" customWidth="1"/>
    <col min="5" max="5" width="12.7109375" style="1" customWidth="1"/>
    <col min="6" max="6" width="15.85546875" style="1" customWidth="1"/>
    <col min="7" max="8" width="9.5703125" style="1" bestFit="1" customWidth="1"/>
    <col min="9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 thickBot="1">
      <c r="A2" s="325" t="s">
        <v>106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36.75" thickBot="1">
      <c r="D3" s="21" t="s">
        <v>87</v>
      </c>
      <c r="E3" s="22" t="s">
        <v>88</v>
      </c>
      <c r="P3" s="38"/>
      <c r="Q3" s="38"/>
      <c r="R3" s="38"/>
      <c r="S3" s="39"/>
      <c r="T3" s="39"/>
      <c r="U3" s="38"/>
    </row>
    <row r="4" spans="1:21" ht="15.75" thickBot="1">
      <c r="D4" s="23">
        <v>2651.47</v>
      </c>
      <c r="E4" s="23">
        <v>2651.47</v>
      </c>
      <c r="P4" s="38"/>
      <c r="Q4" s="38"/>
      <c r="R4" s="38"/>
      <c r="S4" s="40"/>
      <c r="T4" s="40"/>
      <c r="U4" s="38"/>
    </row>
    <row r="5" spans="1:21" ht="51.75" thickBot="1">
      <c r="A5" s="19" t="s">
        <v>0</v>
      </c>
      <c r="B5" s="2" t="s">
        <v>1</v>
      </c>
      <c r="C5" s="17" t="s">
        <v>131</v>
      </c>
      <c r="D5" s="18" t="s">
        <v>2</v>
      </c>
      <c r="E5" s="2" t="s">
        <v>2</v>
      </c>
      <c r="F5" s="127" t="s">
        <v>120</v>
      </c>
      <c r="P5" s="41"/>
      <c r="Q5" s="42"/>
      <c r="R5" s="42"/>
      <c r="S5" s="42"/>
      <c r="T5" s="42"/>
      <c r="U5" s="38"/>
    </row>
    <row r="6" spans="1:21" ht="15.75" thickBot="1">
      <c r="A6" s="3">
        <v>1</v>
      </c>
      <c r="B6" s="4">
        <v>2</v>
      </c>
      <c r="C6" s="4">
        <v>3</v>
      </c>
      <c r="D6" s="4">
        <v>4</v>
      </c>
      <c r="E6" s="101">
        <v>5</v>
      </c>
      <c r="F6" s="110">
        <v>6</v>
      </c>
      <c r="P6" s="41"/>
      <c r="Q6" s="42"/>
      <c r="R6" s="42"/>
      <c r="S6" s="42"/>
      <c r="T6" s="42"/>
      <c r="U6" s="38"/>
    </row>
    <row r="7" spans="1:21" s="31" customFormat="1" ht="91.5" customHeight="1" thickBot="1">
      <c r="A7" s="27" t="s">
        <v>3</v>
      </c>
      <c r="B7" s="28"/>
      <c r="C7" s="29">
        <f>C8+C13+C16+C19+C25+C29+C35+C38+C39+C41</f>
        <v>32772.169199999997</v>
      </c>
      <c r="D7" s="29">
        <f>E7*E4</f>
        <v>5462.0281999999988</v>
      </c>
      <c r="E7" s="102">
        <f>E8+E13+E16+E19+E29+E25+E35+E38+E39+E41</f>
        <v>2.0599999999999996</v>
      </c>
      <c r="F7" s="301">
        <v>32772.17</v>
      </c>
      <c r="G7" s="122"/>
      <c r="H7" s="122"/>
      <c r="I7" s="118"/>
      <c r="J7" s="122"/>
      <c r="K7" s="118"/>
      <c r="L7" s="118"/>
      <c r="M7" s="118"/>
      <c r="N7" s="118"/>
      <c r="O7" s="118"/>
      <c r="P7" s="125"/>
      <c r="Q7" s="124"/>
      <c r="R7" s="126"/>
      <c r="S7" s="45"/>
      <c r="T7" s="46"/>
      <c r="U7" s="47"/>
    </row>
    <row r="8" spans="1:21" ht="32.25" customHeight="1" thickBot="1">
      <c r="A8" s="7" t="s">
        <v>4</v>
      </c>
      <c r="B8" s="4"/>
      <c r="C8" s="355">
        <f>E8*E4*6</f>
        <v>954.52919999999983</v>
      </c>
      <c r="D8" s="358">
        <f>E8*E4</f>
        <v>159.08819999999997</v>
      </c>
      <c r="E8" s="361">
        <v>0.06</v>
      </c>
      <c r="F8" s="355"/>
      <c r="P8" s="48"/>
      <c r="Q8" s="42"/>
      <c r="R8" s="352"/>
      <c r="S8" s="353"/>
      <c r="T8" s="354"/>
    </row>
    <row r="9" spans="1:21" ht="34.5" customHeight="1" thickBot="1">
      <c r="A9" s="24" t="s">
        <v>5</v>
      </c>
      <c r="B9" s="4"/>
      <c r="C9" s="356"/>
      <c r="D9" s="359"/>
      <c r="E9" s="362"/>
      <c r="F9" s="356"/>
      <c r="P9" s="49"/>
      <c r="Q9" s="42"/>
      <c r="R9" s="352"/>
      <c r="S9" s="353"/>
      <c r="T9" s="354"/>
    </row>
    <row r="10" spans="1:21" ht="33.75" customHeight="1" thickBot="1">
      <c r="A10" s="24" t="s">
        <v>6</v>
      </c>
      <c r="B10" s="4" t="s">
        <v>7</v>
      </c>
      <c r="C10" s="356"/>
      <c r="D10" s="359"/>
      <c r="E10" s="362"/>
      <c r="F10" s="356"/>
      <c r="P10" s="49"/>
      <c r="Q10" s="42"/>
      <c r="R10" s="352"/>
      <c r="S10" s="353"/>
      <c r="T10" s="354"/>
    </row>
    <row r="11" spans="1:21" ht="51.75" customHeight="1" thickBot="1">
      <c r="A11" s="24" t="s">
        <v>8</v>
      </c>
      <c r="B11" s="4" t="s">
        <v>7</v>
      </c>
      <c r="C11" s="356"/>
      <c r="D11" s="359"/>
      <c r="E11" s="362"/>
      <c r="F11" s="356"/>
      <c r="P11" s="49"/>
      <c r="Q11" s="42"/>
      <c r="R11" s="352"/>
      <c r="S11" s="353"/>
      <c r="T11" s="354"/>
    </row>
    <row r="12" spans="1:21" ht="47.25" customHeight="1" thickBot="1">
      <c r="A12" s="24" t="s">
        <v>9</v>
      </c>
      <c r="B12" s="4" t="s">
        <v>10</v>
      </c>
      <c r="C12" s="357"/>
      <c r="D12" s="360"/>
      <c r="E12" s="363"/>
      <c r="F12" s="357"/>
      <c r="G12" s="96"/>
      <c r="H12" s="96"/>
      <c r="P12" s="49"/>
      <c r="Q12" s="42"/>
      <c r="R12" s="352"/>
      <c r="S12" s="353"/>
      <c r="T12" s="354"/>
    </row>
    <row r="13" spans="1:21" ht="38.25" customHeight="1" thickBot="1">
      <c r="A13" s="7" t="s">
        <v>11</v>
      </c>
      <c r="B13" s="4"/>
      <c r="C13" s="335">
        <f>E13*D4*6</f>
        <v>1272.7055999999998</v>
      </c>
      <c r="D13" s="335">
        <f>E13*E4</f>
        <v>212.11759999999998</v>
      </c>
      <c r="E13" s="338">
        <v>0.08</v>
      </c>
      <c r="F13" s="413"/>
      <c r="P13" s="48"/>
      <c r="Q13" s="42"/>
      <c r="R13" s="344"/>
      <c r="S13" s="344"/>
      <c r="T13" s="345"/>
    </row>
    <row r="14" spans="1:21" ht="138" customHeight="1" thickBot="1">
      <c r="A14" s="24" t="s">
        <v>12</v>
      </c>
      <c r="B14" s="4" t="s">
        <v>7</v>
      </c>
      <c r="C14" s="336"/>
      <c r="D14" s="336"/>
      <c r="E14" s="339"/>
      <c r="F14" s="414"/>
      <c r="P14" s="49"/>
      <c r="Q14" s="42"/>
      <c r="R14" s="344"/>
      <c r="S14" s="344"/>
      <c r="T14" s="345"/>
    </row>
    <row r="15" spans="1:21" ht="57.75" customHeight="1" thickBot="1">
      <c r="A15" s="24" t="s">
        <v>13</v>
      </c>
      <c r="B15" s="4" t="s">
        <v>10</v>
      </c>
      <c r="C15" s="337"/>
      <c r="D15" s="337"/>
      <c r="E15" s="340"/>
      <c r="F15" s="414"/>
      <c r="H15" s="96"/>
      <c r="I15" s="96"/>
      <c r="P15" s="49"/>
      <c r="Q15" s="42"/>
      <c r="R15" s="344"/>
      <c r="S15" s="344"/>
      <c r="T15" s="345"/>
    </row>
    <row r="16" spans="1:21" ht="42" customHeight="1" thickBot="1">
      <c r="A16" s="7" t="s">
        <v>14</v>
      </c>
      <c r="B16" s="4"/>
      <c r="C16" s="332">
        <f>E16*D4*6</f>
        <v>318.17639999999994</v>
      </c>
      <c r="D16" s="335">
        <f>E16*E4</f>
        <v>53.029399999999995</v>
      </c>
      <c r="E16" s="338">
        <v>0.02</v>
      </c>
      <c r="F16" s="414"/>
      <c r="P16" s="48"/>
      <c r="Q16" s="42"/>
      <c r="R16" s="343"/>
      <c r="S16" s="344"/>
      <c r="T16" s="345"/>
    </row>
    <row r="17" spans="1:20" ht="121.5" customHeight="1" thickBot="1">
      <c r="A17" s="24" t="s">
        <v>15</v>
      </c>
      <c r="B17" s="9" t="s">
        <v>7</v>
      </c>
      <c r="C17" s="333"/>
      <c r="D17" s="336"/>
      <c r="E17" s="339"/>
      <c r="F17" s="414"/>
      <c r="P17" s="49"/>
      <c r="Q17" s="50"/>
      <c r="R17" s="343"/>
      <c r="S17" s="344"/>
      <c r="T17" s="345"/>
    </row>
    <row r="18" spans="1:20" ht="48" customHeight="1" thickBot="1">
      <c r="A18" s="24" t="s">
        <v>16</v>
      </c>
      <c r="B18" s="9" t="s">
        <v>10</v>
      </c>
      <c r="C18" s="334"/>
      <c r="D18" s="337"/>
      <c r="E18" s="340"/>
      <c r="F18" s="415"/>
      <c r="G18" s="96"/>
      <c r="P18" s="49"/>
      <c r="Q18" s="50"/>
      <c r="R18" s="343"/>
      <c r="S18" s="344"/>
      <c r="T18" s="345"/>
    </row>
    <row r="19" spans="1:20" ht="43.5" customHeight="1" thickBot="1">
      <c r="A19" s="7" t="s">
        <v>17</v>
      </c>
      <c r="B19" s="4"/>
      <c r="C19" s="335">
        <f>E19*D4*6</f>
        <v>23067.788999999997</v>
      </c>
      <c r="D19" s="335">
        <f>E19*E4</f>
        <v>3844.6314999999995</v>
      </c>
      <c r="E19" s="338">
        <v>1.45</v>
      </c>
      <c r="F19" s="416"/>
      <c r="P19" s="48"/>
      <c r="Q19" s="42"/>
      <c r="R19" s="344"/>
      <c r="S19" s="344"/>
      <c r="T19" s="345"/>
    </row>
    <row r="20" spans="1:20" ht="30" customHeight="1" thickBot="1">
      <c r="A20" s="10" t="s">
        <v>18</v>
      </c>
      <c r="B20" s="9" t="s">
        <v>7</v>
      </c>
      <c r="C20" s="336"/>
      <c r="D20" s="336"/>
      <c r="E20" s="339"/>
      <c r="F20" s="414"/>
      <c r="P20" s="51"/>
      <c r="Q20" s="50"/>
      <c r="R20" s="344"/>
      <c r="S20" s="344"/>
      <c r="T20" s="345"/>
    </row>
    <row r="21" spans="1:20" ht="75" customHeight="1" thickBot="1">
      <c r="A21" s="37" t="s">
        <v>19</v>
      </c>
      <c r="B21" s="9" t="s">
        <v>7</v>
      </c>
      <c r="C21" s="336"/>
      <c r="D21" s="336"/>
      <c r="E21" s="339"/>
      <c r="F21" s="414"/>
      <c r="P21" s="51"/>
      <c r="Q21" s="50"/>
      <c r="R21" s="344"/>
      <c r="S21" s="344"/>
      <c r="T21" s="345"/>
    </row>
    <row r="22" spans="1:20" ht="31.5" customHeight="1" thickBot="1">
      <c r="A22" s="10" t="s">
        <v>20</v>
      </c>
      <c r="B22" s="9" t="s">
        <v>7</v>
      </c>
      <c r="C22" s="336"/>
      <c r="D22" s="336"/>
      <c r="E22" s="339"/>
      <c r="F22" s="414"/>
      <c r="P22" s="51"/>
      <c r="Q22" s="50"/>
      <c r="R22" s="344"/>
      <c r="S22" s="344"/>
      <c r="T22" s="345"/>
    </row>
    <row r="23" spans="1:20" ht="27.75" customHeight="1" thickBot="1">
      <c r="A23" s="10" t="s">
        <v>21</v>
      </c>
      <c r="B23" s="9" t="s">
        <v>10</v>
      </c>
      <c r="C23" s="336"/>
      <c r="D23" s="336"/>
      <c r="E23" s="339"/>
      <c r="F23" s="414"/>
      <c r="P23" s="51"/>
      <c r="Q23" s="50"/>
      <c r="R23" s="344"/>
      <c r="S23" s="344"/>
      <c r="T23" s="345"/>
    </row>
    <row r="24" spans="1:20" ht="56.25" customHeight="1" thickBot="1">
      <c r="A24" s="10" t="s">
        <v>22</v>
      </c>
      <c r="B24" s="9" t="s">
        <v>10</v>
      </c>
      <c r="C24" s="337"/>
      <c r="D24" s="337"/>
      <c r="E24" s="340"/>
      <c r="F24" s="415"/>
      <c r="G24" s="96"/>
      <c r="I24" s="96"/>
      <c r="P24" s="51"/>
      <c r="Q24" s="50"/>
      <c r="R24" s="344"/>
      <c r="S24" s="344"/>
      <c r="T24" s="345"/>
    </row>
    <row r="25" spans="1:20" ht="37.5" customHeight="1" thickBot="1">
      <c r="A25" s="7" t="s">
        <v>23</v>
      </c>
      <c r="B25" s="4"/>
      <c r="C25" s="335">
        <f>E25*D4*6</f>
        <v>1272.7055999999998</v>
      </c>
      <c r="D25" s="335">
        <f>E25*E4</f>
        <v>212.11759999999998</v>
      </c>
      <c r="E25" s="338">
        <v>0.08</v>
      </c>
      <c r="F25" s="416"/>
      <c r="P25" s="48"/>
      <c r="Q25" s="42"/>
      <c r="R25" s="344"/>
      <c r="S25" s="344"/>
      <c r="T25" s="345"/>
    </row>
    <row r="26" spans="1:20" ht="44.25" customHeight="1" thickBot="1">
      <c r="A26" s="10" t="s">
        <v>24</v>
      </c>
      <c r="B26" s="9" t="s">
        <v>7</v>
      </c>
      <c r="C26" s="336"/>
      <c r="D26" s="336"/>
      <c r="E26" s="339"/>
      <c r="F26" s="414"/>
      <c r="P26" s="51"/>
      <c r="Q26" s="50"/>
      <c r="R26" s="344"/>
      <c r="S26" s="344"/>
      <c r="T26" s="345"/>
    </row>
    <row r="27" spans="1:20" ht="50.25" customHeight="1" thickBot="1">
      <c r="A27" s="10" t="s">
        <v>25</v>
      </c>
      <c r="B27" s="9" t="s">
        <v>7</v>
      </c>
      <c r="C27" s="336"/>
      <c r="D27" s="336"/>
      <c r="E27" s="339"/>
      <c r="F27" s="414"/>
      <c r="P27" s="51"/>
      <c r="Q27" s="50"/>
      <c r="R27" s="344"/>
      <c r="S27" s="344"/>
      <c r="T27" s="345"/>
    </row>
    <row r="28" spans="1:20" ht="45" customHeight="1" thickBot="1">
      <c r="A28" s="10" t="s">
        <v>16</v>
      </c>
      <c r="B28" s="9" t="s">
        <v>10</v>
      </c>
      <c r="C28" s="337"/>
      <c r="D28" s="337"/>
      <c r="E28" s="340"/>
      <c r="F28" s="415"/>
      <c r="G28" s="96"/>
      <c r="H28" s="96"/>
      <c r="P28" s="51"/>
      <c r="Q28" s="50"/>
      <c r="R28" s="344"/>
      <c r="S28" s="344"/>
      <c r="T28" s="345"/>
    </row>
    <row r="29" spans="1:20" ht="39" customHeight="1" thickBot="1">
      <c r="A29" s="7" t="s">
        <v>26</v>
      </c>
      <c r="B29" s="4"/>
      <c r="C29" s="332">
        <f>E29*D4*6</f>
        <v>4931.7341999999999</v>
      </c>
      <c r="D29" s="335">
        <f>E29*E4</f>
        <v>821.95569999999998</v>
      </c>
      <c r="E29" s="338">
        <v>0.31</v>
      </c>
      <c r="F29" s="416"/>
      <c r="P29" s="48"/>
      <c r="Q29" s="42"/>
      <c r="R29" s="343"/>
      <c r="S29" s="344"/>
      <c r="T29" s="345"/>
    </row>
    <row r="30" spans="1:20" ht="40.5" customHeight="1" thickBot="1">
      <c r="A30" s="24" t="s">
        <v>27</v>
      </c>
      <c r="B30" s="9" t="s">
        <v>7</v>
      </c>
      <c r="C30" s="333"/>
      <c r="D30" s="336"/>
      <c r="E30" s="339"/>
      <c r="F30" s="414"/>
      <c r="P30" s="49"/>
      <c r="Q30" s="52"/>
      <c r="R30" s="343"/>
      <c r="S30" s="344"/>
      <c r="T30" s="345"/>
    </row>
    <row r="31" spans="1:20" ht="41.25" customHeight="1" thickBot="1">
      <c r="A31" s="24" t="s">
        <v>28</v>
      </c>
      <c r="B31" s="9" t="s">
        <v>7</v>
      </c>
      <c r="C31" s="333"/>
      <c r="D31" s="336"/>
      <c r="E31" s="339"/>
      <c r="F31" s="414"/>
      <c r="P31" s="49"/>
      <c r="Q31" s="52"/>
      <c r="R31" s="343"/>
      <c r="S31" s="344"/>
      <c r="T31" s="345"/>
    </row>
    <row r="32" spans="1:20" ht="43.5" customHeight="1" thickBot="1">
      <c r="A32" s="24" t="s">
        <v>29</v>
      </c>
      <c r="B32" s="9" t="s">
        <v>7</v>
      </c>
      <c r="C32" s="333"/>
      <c r="D32" s="336"/>
      <c r="E32" s="339"/>
      <c r="F32" s="414"/>
      <c r="P32" s="49"/>
      <c r="Q32" s="52"/>
      <c r="R32" s="343"/>
      <c r="S32" s="344"/>
      <c r="T32" s="345"/>
    </row>
    <row r="33" spans="1:20" ht="44.25" customHeight="1" thickBot="1">
      <c r="A33" s="24" t="s">
        <v>30</v>
      </c>
      <c r="B33" s="9" t="s">
        <v>7</v>
      </c>
      <c r="C33" s="333"/>
      <c r="D33" s="336"/>
      <c r="E33" s="339"/>
      <c r="F33" s="414"/>
      <c r="P33" s="49"/>
      <c r="Q33" s="52"/>
      <c r="R33" s="343"/>
      <c r="S33" s="344"/>
      <c r="T33" s="345"/>
    </row>
    <row r="34" spans="1:20" ht="48.75" customHeight="1" thickBot="1">
      <c r="A34" s="24" t="s">
        <v>16</v>
      </c>
      <c r="B34" s="4" t="s">
        <v>10</v>
      </c>
      <c r="C34" s="334"/>
      <c r="D34" s="337"/>
      <c r="E34" s="340"/>
      <c r="F34" s="415"/>
      <c r="G34" s="96"/>
      <c r="H34" s="96"/>
      <c r="P34" s="49"/>
      <c r="Q34" s="52"/>
      <c r="R34" s="343"/>
      <c r="S34" s="344"/>
      <c r="T34" s="345"/>
    </row>
    <row r="35" spans="1:20" ht="38.25" customHeight="1" thickBot="1">
      <c r="A35" s="7" t="s">
        <v>32</v>
      </c>
      <c r="B35" s="4"/>
      <c r="C35" s="332">
        <f>E35*D4*6</f>
        <v>318.17639999999994</v>
      </c>
      <c r="D35" s="335">
        <f>E35*E4</f>
        <v>53.029399999999995</v>
      </c>
      <c r="E35" s="338">
        <v>0.02</v>
      </c>
      <c r="F35" s="413"/>
      <c r="P35" s="48"/>
      <c r="Q35" s="42"/>
      <c r="R35" s="343"/>
      <c r="S35" s="344"/>
      <c r="T35" s="345"/>
    </row>
    <row r="36" spans="1:20" ht="63.75" customHeight="1" thickBot="1">
      <c r="A36" s="24" t="s">
        <v>33</v>
      </c>
      <c r="B36" s="9" t="s">
        <v>34</v>
      </c>
      <c r="C36" s="333"/>
      <c r="D36" s="336"/>
      <c r="E36" s="339"/>
      <c r="F36" s="417"/>
      <c r="P36" s="49"/>
      <c r="Q36" s="52"/>
      <c r="R36" s="343"/>
      <c r="S36" s="344"/>
      <c r="T36" s="345"/>
    </row>
    <row r="37" spans="1:20" ht="44.25" customHeight="1" thickBot="1">
      <c r="A37" s="24" t="s">
        <v>16</v>
      </c>
      <c r="B37" s="4" t="s">
        <v>10</v>
      </c>
      <c r="C37" s="334"/>
      <c r="D37" s="337"/>
      <c r="E37" s="340"/>
      <c r="F37" s="418"/>
      <c r="P37" s="49"/>
      <c r="Q37" s="52"/>
      <c r="R37" s="343"/>
      <c r="S37" s="344"/>
      <c r="T37" s="345"/>
    </row>
    <row r="38" spans="1:20" ht="79.5" customHeight="1" thickBot="1">
      <c r="A38" s="7" t="s">
        <v>35</v>
      </c>
      <c r="B38" s="4" t="s">
        <v>34</v>
      </c>
      <c r="C38" s="25">
        <f>E38*D4*6</f>
        <v>159.08819999999997</v>
      </c>
      <c r="D38" s="25">
        <f>E38*E4</f>
        <v>26.514699999999998</v>
      </c>
      <c r="E38" s="103">
        <v>0.01</v>
      </c>
      <c r="F38" s="243"/>
      <c r="G38" s="96"/>
      <c r="P38" s="48"/>
      <c r="Q38" s="42"/>
      <c r="R38" s="53"/>
      <c r="S38" s="53"/>
      <c r="T38" s="54"/>
    </row>
    <row r="39" spans="1:20" ht="51" customHeight="1" thickBot="1">
      <c r="A39" s="7" t="s">
        <v>36</v>
      </c>
      <c r="B39" s="4"/>
      <c r="C39" s="364">
        <f>E39*D4*6</f>
        <v>318.17639999999994</v>
      </c>
      <c r="D39" s="341">
        <f>E39*E4</f>
        <v>53.029399999999995</v>
      </c>
      <c r="E39" s="342">
        <v>0.02</v>
      </c>
      <c r="F39" s="413"/>
      <c r="P39" s="48"/>
      <c r="Q39" s="42"/>
      <c r="R39" s="343"/>
      <c r="S39" s="344"/>
      <c r="T39" s="345"/>
    </row>
    <row r="40" spans="1:20" ht="61.5" customHeight="1" thickBot="1">
      <c r="A40" s="24" t="s">
        <v>37</v>
      </c>
      <c r="B40" s="4" t="s">
        <v>34</v>
      </c>
      <c r="C40" s="334"/>
      <c r="D40" s="337"/>
      <c r="E40" s="340"/>
      <c r="F40" s="418"/>
      <c r="G40" s="96"/>
      <c r="P40" s="49"/>
      <c r="Q40" s="42"/>
      <c r="R40" s="343"/>
      <c r="S40" s="344"/>
      <c r="T40" s="345"/>
    </row>
    <row r="41" spans="1:20" ht="45" customHeight="1" thickBot="1">
      <c r="A41" s="7" t="s">
        <v>38</v>
      </c>
      <c r="B41" s="12"/>
      <c r="C41" s="332">
        <f>E41*D4*6</f>
        <v>159.08819999999997</v>
      </c>
      <c r="D41" s="335">
        <v>26.58</v>
      </c>
      <c r="E41" s="338">
        <v>0.01</v>
      </c>
      <c r="F41" s="413"/>
      <c r="P41" s="48"/>
      <c r="Q41" s="41"/>
      <c r="R41" s="343"/>
      <c r="S41" s="344"/>
      <c r="T41" s="345"/>
    </row>
    <row r="42" spans="1:20" ht="88.5" customHeight="1" thickBot="1">
      <c r="A42" s="24" t="s">
        <v>39</v>
      </c>
      <c r="B42" s="12" t="s">
        <v>7</v>
      </c>
      <c r="C42" s="334"/>
      <c r="D42" s="337"/>
      <c r="E42" s="340"/>
      <c r="F42" s="418"/>
      <c r="P42" s="49"/>
      <c r="Q42" s="41"/>
      <c r="R42" s="343"/>
      <c r="S42" s="344"/>
      <c r="T42" s="345"/>
    </row>
    <row r="43" spans="1:20" s="31" customFormat="1" ht="39" thickBot="1">
      <c r="A43" s="32" t="s">
        <v>40</v>
      </c>
      <c r="B43" s="28"/>
      <c r="C43" s="29">
        <f>C44+C47+C50+C55+C58</f>
        <v>62203.486199999999</v>
      </c>
      <c r="D43" s="36">
        <f>E43*E4</f>
        <v>10367.2477</v>
      </c>
      <c r="E43" s="102">
        <f>E44+E47+E50+E55+E58</f>
        <v>3.91</v>
      </c>
      <c r="F43" s="304">
        <v>62203.49</v>
      </c>
      <c r="G43" s="122"/>
      <c r="H43" s="122"/>
      <c r="I43" s="118"/>
      <c r="J43" s="118"/>
      <c r="K43" s="118"/>
      <c r="L43" s="118"/>
      <c r="M43" s="118"/>
      <c r="N43" s="118"/>
      <c r="O43" s="118"/>
      <c r="P43" s="123"/>
      <c r="Q43" s="124"/>
      <c r="R43" s="45"/>
      <c r="S43" s="56"/>
      <c r="T43" s="46"/>
    </row>
    <row r="44" spans="1:20" ht="26.25" thickBot="1">
      <c r="A44" s="7" t="s">
        <v>41</v>
      </c>
      <c r="B44" s="6"/>
      <c r="C44" s="364">
        <f>E44*D4*6</f>
        <v>4454.4696000000004</v>
      </c>
      <c r="D44" s="341">
        <f>E44*E4</f>
        <v>742.41160000000002</v>
      </c>
      <c r="E44" s="342">
        <v>0.28000000000000003</v>
      </c>
      <c r="F44" s="416"/>
      <c r="P44" s="48"/>
      <c r="Q44" s="57"/>
      <c r="R44" s="343"/>
      <c r="S44" s="345"/>
      <c r="T44" s="345"/>
    </row>
    <row r="45" spans="1:20" ht="15.75" thickBot="1">
      <c r="A45" s="24" t="s">
        <v>42</v>
      </c>
      <c r="B45" s="4" t="s">
        <v>7</v>
      </c>
      <c r="C45" s="333"/>
      <c r="D45" s="336"/>
      <c r="E45" s="339"/>
      <c r="F45" s="414"/>
      <c r="P45" s="49"/>
      <c r="Q45" s="58"/>
      <c r="R45" s="343"/>
      <c r="S45" s="345"/>
      <c r="T45" s="345"/>
    </row>
    <row r="46" spans="1:20" ht="52.5" customHeight="1" thickBot="1">
      <c r="A46" s="24" t="s">
        <v>43</v>
      </c>
      <c r="B46" s="4" t="s">
        <v>10</v>
      </c>
      <c r="C46" s="334"/>
      <c r="D46" s="337"/>
      <c r="E46" s="340"/>
      <c r="F46" s="415"/>
      <c r="H46" s="96"/>
      <c r="P46" s="49"/>
      <c r="Q46" s="58"/>
      <c r="R46" s="343"/>
      <c r="S46" s="345"/>
      <c r="T46" s="345"/>
    </row>
    <row r="47" spans="1:20" ht="39" thickBot="1">
      <c r="A47" s="7" t="s">
        <v>44</v>
      </c>
      <c r="B47" s="6"/>
      <c r="C47" s="332">
        <f>D47*6</f>
        <v>19408.760399999999</v>
      </c>
      <c r="D47" s="335">
        <f>E47*E4</f>
        <v>3234.7933999999996</v>
      </c>
      <c r="E47" s="338">
        <v>1.22</v>
      </c>
      <c r="F47" s="416"/>
      <c r="P47" s="48"/>
      <c r="Q47" s="57"/>
      <c r="R47" s="343"/>
      <c r="S47" s="344"/>
      <c r="T47" s="345"/>
    </row>
    <row r="48" spans="1:20" ht="66.75" customHeight="1" thickBot="1">
      <c r="A48" s="24" t="s">
        <v>45</v>
      </c>
      <c r="B48" s="12" t="s">
        <v>46</v>
      </c>
      <c r="C48" s="333"/>
      <c r="D48" s="336"/>
      <c r="E48" s="339"/>
      <c r="F48" s="414"/>
      <c r="P48" s="49"/>
      <c r="Q48" s="41"/>
      <c r="R48" s="343"/>
      <c r="S48" s="344"/>
      <c r="T48" s="345"/>
    </row>
    <row r="49" spans="1:20" ht="55.5" customHeight="1" thickBot="1">
      <c r="A49" s="24" t="s">
        <v>47</v>
      </c>
      <c r="B49" s="4" t="s">
        <v>48</v>
      </c>
      <c r="C49" s="334"/>
      <c r="D49" s="337"/>
      <c r="E49" s="340"/>
      <c r="F49" s="415"/>
      <c r="H49" s="96"/>
      <c r="P49" s="49"/>
      <c r="Q49" s="42"/>
      <c r="R49" s="343"/>
      <c r="S49" s="344"/>
      <c r="T49" s="345"/>
    </row>
    <row r="50" spans="1:20" ht="26.25" thickBot="1">
      <c r="A50" s="7" t="s">
        <v>49</v>
      </c>
      <c r="B50" s="6"/>
      <c r="C50" s="335">
        <f>D50*6</f>
        <v>14317.937999999998</v>
      </c>
      <c r="D50" s="335">
        <f>E50*E4</f>
        <v>2386.3229999999999</v>
      </c>
      <c r="E50" s="338">
        <v>0.9</v>
      </c>
      <c r="F50" s="416"/>
      <c r="P50" s="48"/>
      <c r="Q50" s="57"/>
      <c r="R50" s="344"/>
      <c r="S50" s="344"/>
      <c r="T50" s="345"/>
    </row>
    <row r="51" spans="1:20" ht="26.25" thickBot="1">
      <c r="A51" s="24" t="s">
        <v>50</v>
      </c>
      <c r="B51" s="12" t="s">
        <v>34</v>
      </c>
      <c r="C51" s="336"/>
      <c r="D51" s="336"/>
      <c r="E51" s="339"/>
      <c r="F51" s="414"/>
      <c r="P51" s="49"/>
      <c r="Q51" s="59"/>
      <c r="R51" s="344"/>
      <c r="S51" s="344"/>
      <c r="T51" s="345"/>
    </row>
    <row r="52" spans="1:20" ht="15.75" thickBot="1">
      <c r="A52" s="13" t="s">
        <v>51</v>
      </c>
      <c r="B52" s="12" t="s">
        <v>34</v>
      </c>
      <c r="C52" s="336"/>
      <c r="D52" s="336"/>
      <c r="E52" s="339"/>
      <c r="F52" s="414"/>
      <c r="P52" s="60"/>
      <c r="Q52" s="59"/>
      <c r="R52" s="344"/>
      <c r="S52" s="344"/>
      <c r="T52" s="345"/>
    </row>
    <row r="53" spans="1:20" ht="15.75" thickBot="1">
      <c r="A53" s="13" t="s">
        <v>52</v>
      </c>
      <c r="B53" s="12" t="s">
        <v>10</v>
      </c>
      <c r="C53" s="336"/>
      <c r="D53" s="336"/>
      <c r="E53" s="339"/>
      <c r="F53" s="414"/>
      <c r="P53" s="60"/>
      <c r="Q53" s="59"/>
      <c r="R53" s="344"/>
      <c r="S53" s="344"/>
      <c r="T53" s="345"/>
    </row>
    <row r="54" spans="1:20" ht="26.25" thickBot="1">
      <c r="A54" s="24" t="s">
        <v>53</v>
      </c>
      <c r="B54" s="4" t="s">
        <v>34</v>
      </c>
      <c r="C54" s="337"/>
      <c r="D54" s="337"/>
      <c r="E54" s="340"/>
      <c r="F54" s="415"/>
      <c r="H54" s="96"/>
      <c r="P54" s="49"/>
      <c r="Q54" s="58"/>
      <c r="R54" s="344"/>
      <c r="S54" s="344"/>
      <c r="T54" s="345"/>
    </row>
    <row r="55" spans="1:20" ht="26.25" thickBot="1">
      <c r="A55" s="7" t="s">
        <v>54</v>
      </c>
      <c r="B55" s="6"/>
      <c r="C55" s="335">
        <f>E55*E4*6</f>
        <v>4136.2932000000001</v>
      </c>
      <c r="D55" s="335">
        <f>E55*E4</f>
        <v>689.38220000000001</v>
      </c>
      <c r="E55" s="338">
        <v>0.26</v>
      </c>
      <c r="F55" s="416"/>
      <c r="P55" s="48"/>
      <c r="Q55" s="57"/>
      <c r="R55" s="344"/>
      <c r="S55" s="344"/>
      <c r="T55" s="345"/>
    </row>
    <row r="56" spans="1:20" ht="60.75" customHeight="1" thickBot="1">
      <c r="A56" s="24" t="s">
        <v>55</v>
      </c>
      <c r="B56" s="4" t="s">
        <v>31</v>
      </c>
      <c r="C56" s="336"/>
      <c r="D56" s="336"/>
      <c r="E56" s="339"/>
      <c r="F56" s="414"/>
      <c r="P56" s="49"/>
      <c r="Q56" s="42"/>
      <c r="R56" s="344"/>
      <c r="S56" s="344"/>
      <c r="T56" s="345"/>
    </row>
    <row r="57" spans="1:20" ht="39" thickBot="1">
      <c r="A57" s="24" t="s">
        <v>56</v>
      </c>
      <c r="B57" s="4" t="s">
        <v>7</v>
      </c>
      <c r="C57" s="336"/>
      <c r="D57" s="336"/>
      <c r="E57" s="339"/>
      <c r="F57" s="415"/>
      <c r="G57" s="96"/>
      <c r="H57" s="96"/>
      <c r="P57" s="49"/>
      <c r="Q57" s="42"/>
      <c r="R57" s="344"/>
      <c r="S57" s="344"/>
      <c r="T57" s="345"/>
    </row>
    <row r="58" spans="1:20" ht="27.75" customHeight="1" thickBot="1">
      <c r="A58" s="7" t="s">
        <v>118</v>
      </c>
      <c r="B58" s="89" t="s">
        <v>83</v>
      </c>
      <c r="C58" s="91">
        <f>E58*D4*6</f>
        <v>19886.024999999998</v>
      </c>
      <c r="D58" s="91">
        <f>E58*E4</f>
        <v>3314.3374999999996</v>
      </c>
      <c r="E58" s="104">
        <v>1.25</v>
      </c>
      <c r="F58" s="116"/>
      <c r="G58" s="96"/>
      <c r="P58" s="48"/>
      <c r="Q58" s="57"/>
      <c r="R58" s="87"/>
      <c r="S58" s="87"/>
      <c r="T58" s="88"/>
    </row>
    <row r="59" spans="1:20" s="31" customFormat="1" ht="36.75" customHeight="1" thickBot="1">
      <c r="A59" s="32" t="s">
        <v>60</v>
      </c>
      <c r="B59" s="90"/>
      <c r="C59" s="92">
        <f>C60+C66+C72+C77+C80</f>
        <v>99430.124999999985</v>
      </c>
      <c r="D59" s="92">
        <f>E59*E4</f>
        <v>16571.6875</v>
      </c>
      <c r="E59" s="105">
        <f>E60+E66+E72+E77+E80</f>
        <v>6.25</v>
      </c>
      <c r="F59" s="300">
        <v>99430.13</v>
      </c>
      <c r="G59" s="122"/>
      <c r="H59" s="122"/>
      <c r="I59" s="118"/>
      <c r="J59" s="118"/>
      <c r="K59" s="118"/>
      <c r="L59" s="122"/>
      <c r="M59" s="118"/>
      <c r="N59" s="118"/>
      <c r="O59" s="118"/>
      <c r="P59" s="123"/>
      <c r="Q59" s="44"/>
      <c r="R59" s="61"/>
      <c r="S59" s="61"/>
      <c r="T59" s="62"/>
    </row>
    <row r="60" spans="1:20" ht="26.25" thickBot="1">
      <c r="A60" s="7" t="s">
        <v>61</v>
      </c>
      <c r="B60" s="12"/>
      <c r="C60" s="336">
        <f>E60*D4*6</f>
        <v>28794.964199999995</v>
      </c>
      <c r="D60" s="336">
        <f>E60*E4</f>
        <v>4799.1606999999995</v>
      </c>
      <c r="E60" s="339">
        <v>1.81</v>
      </c>
      <c r="F60" s="416"/>
      <c r="P60" s="48"/>
      <c r="Q60" s="41"/>
      <c r="R60" s="344"/>
      <c r="S60" s="344"/>
      <c r="T60" s="345"/>
    </row>
    <row r="61" spans="1:20" ht="63.75" customHeight="1">
      <c r="A61" s="83" t="s">
        <v>62</v>
      </c>
      <c r="B61" s="85" t="s">
        <v>63</v>
      </c>
      <c r="C61" s="336"/>
      <c r="D61" s="336"/>
      <c r="E61" s="339"/>
      <c r="F61" s="414"/>
      <c r="H61" s="96"/>
      <c r="P61" s="49"/>
      <c r="Q61" s="42"/>
      <c r="R61" s="344"/>
      <c r="S61" s="344"/>
      <c r="T61" s="345"/>
    </row>
    <row r="62" spans="1:20" ht="63.75" customHeight="1">
      <c r="A62" s="209" t="s">
        <v>123</v>
      </c>
      <c r="B62" s="147" t="s">
        <v>124</v>
      </c>
      <c r="C62" s="375"/>
      <c r="D62" s="336"/>
      <c r="E62" s="339"/>
      <c r="F62" s="414"/>
      <c r="H62" s="96"/>
      <c r="P62" s="208"/>
      <c r="Q62" s="42"/>
      <c r="R62" s="344"/>
      <c r="S62" s="344"/>
      <c r="T62" s="345"/>
    </row>
    <row r="63" spans="1:20" ht="42.75" customHeight="1">
      <c r="A63" s="377" t="s">
        <v>91</v>
      </c>
      <c r="B63" s="379" t="s">
        <v>7</v>
      </c>
      <c r="C63" s="375"/>
      <c r="D63" s="336"/>
      <c r="E63" s="339"/>
      <c r="F63" s="414"/>
      <c r="P63" s="49"/>
      <c r="Q63" s="41"/>
      <c r="R63" s="344"/>
      <c r="S63" s="344"/>
      <c r="T63" s="345"/>
    </row>
    <row r="64" spans="1:20" ht="15" hidden="1" customHeight="1">
      <c r="A64" s="378"/>
      <c r="B64" s="380"/>
      <c r="C64" s="375"/>
      <c r="D64" s="336"/>
      <c r="E64" s="339"/>
      <c r="F64" s="414"/>
      <c r="P64" s="49"/>
      <c r="Q64" s="41"/>
      <c r="R64" s="344"/>
      <c r="S64" s="344"/>
      <c r="T64" s="345"/>
    </row>
    <row r="65" spans="1:20" ht="26.25" thickBot="1">
      <c r="A65" s="84" t="s">
        <v>65</v>
      </c>
      <c r="B65" s="86" t="s">
        <v>10</v>
      </c>
      <c r="C65" s="376"/>
      <c r="D65" s="337"/>
      <c r="E65" s="340"/>
      <c r="F65" s="415"/>
      <c r="G65" s="96"/>
      <c r="H65" s="96"/>
      <c r="P65" s="49"/>
      <c r="Q65" s="41"/>
      <c r="R65" s="344"/>
      <c r="S65" s="344"/>
      <c r="T65" s="345"/>
    </row>
    <row r="66" spans="1:20" ht="71.25" customHeight="1" thickBot="1">
      <c r="A66" s="7" t="s">
        <v>66</v>
      </c>
      <c r="B66" s="12"/>
      <c r="C66" s="335">
        <f>E66*D4*6</f>
        <v>25454.112000000001</v>
      </c>
      <c r="D66" s="335">
        <f>E66*E4</f>
        <v>4242.3519999999999</v>
      </c>
      <c r="E66" s="338">
        <v>1.6</v>
      </c>
      <c r="F66" s="416"/>
      <c r="P66" s="48"/>
      <c r="Q66" s="41"/>
      <c r="R66" s="344"/>
      <c r="S66" s="344"/>
      <c r="T66" s="345"/>
    </row>
    <row r="67" spans="1:20" ht="26.25" thickBot="1">
      <c r="A67" s="24" t="s">
        <v>67</v>
      </c>
      <c r="B67" s="4" t="s">
        <v>10</v>
      </c>
      <c r="C67" s="336"/>
      <c r="D67" s="336"/>
      <c r="E67" s="339"/>
      <c r="F67" s="414"/>
      <c r="P67" s="49"/>
      <c r="Q67" s="42"/>
      <c r="R67" s="344"/>
      <c r="S67" s="344"/>
      <c r="T67" s="345"/>
    </row>
    <row r="68" spans="1:20" ht="26.25" thickBot="1">
      <c r="A68" s="24" t="s">
        <v>68</v>
      </c>
      <c r="B68" s="4" t="s">
        <v>10</v>
      </c>
      <c r="C68" s="336"/>
      <c r="D68" s="336"/>
      <c r="E68" s="339"/>
      <c r="F68" s="414"/>
      <c r="P68" s="49"/>
      <c r="Q68" s="42"/>
      <c r="R68" s="344"/>
      <c r="S68" s="344"/>
      <c r="T68" s="345"/>
    </row>
    <row r="69" spans="1:20" ht="26.25" thickBot="1">
      <c r="A69" s="24" t="s">
        <v>69</v>
      </c>
      <c r="B69" s="4" t="s">
        <v>10</v>
      </c>
      <c r="C69" s="336"/>
      <c r="D69" s="336"/>
      <c r="E69" s="339"/>
      <c r="F69" s="414"/>
      <c r="P69" s="49"/>
      <c r="Q69" s="42"/>
      <c r="R69" s="344"/>
      <c r="S69" s="344"/>
      <c r="T69" s="345"/>
    </row>
    <row r="70" spans="1:20" ht="38.25" customHeight="1" thickBot="1">
      <c r="A70" s="24" t="s">
        <v>70</v>
      </c>
      <c r="B70" s="4" t="s">
        <v>10</v>
      </c>
      <c r="C70" s="336"/>
      <c r="D70" s="336"/>
      <c r="E70" s="339"/>
      <c r="F70" s="414"/>
      <c r="P70" s="49"/>
      <c r="Q70" s="42"/>
      <c r="R70" s="344"/>
      <c r="S70" s="344"/>
      <c r="T70" s="345"/>
    </row>
    <row r="71" spans="1:20" ht="15.75" thickBot="1">
      <c r="A71" s="24" t="s">
        <v>71</v>
      </c>
      <c r="B71" s="4" t="s">
        <v>72</v>
      </c>
      <c r="C71" s="337"/>
      <c r="D71" s="337"/>
      <c r="E71" s="340"/>
      <c r="F71" s="415"/>
      <c r="G71" s="96"/>
      <c r="P71" s="49"/>
      <c r="Q71" s="42"/>
      <c r="R71" s="344"/>
      <c r="S71" s="344"/>
      <c r="T71" s="345"/>
    </row>
    <row r="72" spans="1:20" ht="15.75" thickBot="1">
      <c r="A72" s="7" t="s">
        <v>73</v>
      </c>
      <c r="B72" s="12"/>
      <c r="C72" s="335">
        <f>E72*D4*6</f>
        <v>9545.2919999999995</v>
      </c>
      <c r="D72" s="335">
        <f>E72*E4</f>
        <v>1590.8819999999998</v>
      </c>
      <c r="E72" s="338">
        <v>0.6</v>
      </c>
      <c r="F72" s="416"/>
      <c r="P72" s="48"/>
      <c r="Q72" s="41"/>
      <c r="R72" s="344"/>
      <c r="S72" s="344"/>
      <c r="T72" s="345"/>
    </row>
    <row r="73" spans="1:20" ht="15.75" thickBot="1">
      <c r="A73" s="24" t="s">
        <v>74</v>
      </c>
      <c r="B73" s="12" t="s">
        <v>75</v>
      </c>
      <c r="C73" s="336"/>
      <c r="D73" s="336"/>
      <c r="E73" s="339"/>
      <c r="F73" s="414"/>
      <c r="P73" s="49"/>
      <c r="Q73" s="41"/>
      <c r="R73" s="344"/>
      <c r="S73" s="344"/>
      <c r="T73" s="345"/>
    </row>
    <row r="74" spans="1:20" ht="15.75" thickBot="1">
      <c r="A74" s="24" t="s">
        <v>76</v>
      </c>
      <c r="B74" s="12" t="s">
        <v>10</v>
      </c>
      <c r="C74" s="336"/>
      <c r="D74" s="336"/>
      <c r="E74" s="339"/>
      <c r="F74" s="414"/>
      <c r="P74" s="49"/>
      <c r="Q74" s="41"/>
      <c r="R74" s="344"/>
      <c r="S74" s="344"/>
      <c r="T74" s="345"/>
    </row>
    <row r="75" spans="1:20" ht="35.25" customHeight="1">
      <c r="A75" s="347" t="s">
        <v>77</v>
      </c>
      <c r="B75" s="366" t="s">
        <v>72</v>
      </c>
      <c r="C75" s="336"/>
      <c r="D75" s="336"/>
      <c r="E75" s="339"/>
      <c r="F75" s="414"/>
      <c r="P75" s="346"/>
      <c r="Q75" s="49"/>
      <c r="R75" s="344"/>
      <c r="S75" s="344"/>
      <c r="T75" s="345"/>
    </row>
    <row r="76" spans="1:20" ht="10.5" customHeight="1" thickBot="1">
      <c r="A76" s="348"/>
      <c r="B76" s="419"/>
      <c r="C76" s="337"/>
      <c r="D76" s="337"/>
      <c r="E76" s="340"/>
      <c r="F76" s="415"/>
      <c r="G76" s="96"/>
      <c r="P76" s="346"/>
      <c r="Q76" s="41"/>
      <c r="R76" s="344"/>
      <c r="S76" s="344"/>
      <c r="T76" s="345"/>
    </row>
    <row r="77" spans="1:20" ht="15.75" thickBot="1">
      <c r="A77" s="7" t="s">
        <v>78</v>
      </c>
      <c r="B77" s="6"/>
      <c r="C77" s="332">
        <f>E77*D4*6</f>
        <v>25931.376599999996</v>
      </c>
      <c r="D77" s="335">
        <f>E77*E4</f>
        <v>4321.896099999999</v>
      </c>
      <c r="E77" s="338">
        <v>1.63</v>
      </c>
      <c r="F77" s="416"/>
      <c r="P77" s="48"/>
      <c r="Q77" s="57"/>
      <c r="R77" s="343"/>
      <c r="S77" s="344"/>
      <c r="T77" s="345"/>
    </row>
    <row r="78" spans="1:20" ht="26.25" thickBot="1">
      <c r="A78" s="24" t="s">
        <v>79</v>
      </c>
      <c r="B78" s="4" t="s">
        <v>80</v>
      </c>
      <c r="C78" s="333"/>
      <c r="D78" s="336"/>
      <c r="E78" s="339"/>
      <c r="F78" s="414"/>
      <c r="P78" s="49"/>
      <c r="Q78" s="42"/>
      <c r="R78" s="343"/>
      <c r="S78" s="344"/>
      <c r="T78" s="345"/>
    </row>
    <row r="79" spans="1:20" ht="73.5" customHeight="1" thickBot="1">
      <c r="A79" s="24" t="s">
        <v>81</v>
      </c>
      <c r="B79" s="4" t="s">
        <v>10</v>
      </c>
      <c r="C79" s="334"/>
      <c r="D79" s="337"/>
      <c r="E79" s="340"/>
      <c r="F79" s="415"/>
      <c r="G79" s="96"/>
      <c r="P79" s="49"/>
      <c r="Q79" s="42"/>
      <c r="R79" s="343"/>
      <c r="S79" s="344"/>
      <c r="T79" s="345"/>
    </row>
    <row r="80" spans="1:20" ht="68.25" customHeight="1" thickBot="1">
      <c r="A80" s="7" t="s">
        <v>82</v>
      </c>
      <c r="B80" s="4" t="s">
        <v>83</v>
      </c>
      <c r="C80" s="25">
        <f>E80*D4*6</f>
        <v>9704.3801999999996</v>
      </c>
      <c r="D80" s="25">
        <f>E80*E4</f>
        <v>1617.3966999999998</v>
      </c>
      <c r="E80" s="103">
        <v>0.61</v>
      </c>
      <c r="F80" s="116"/>
      <c r="P80" s="48"/>
      <c r="Q80" s="42"/>
      <c r="R80" s="53"/>
      <c r="S80" s="53"/>
      <c r="T80" s="54"/>
    </row>
    <row r="81" spans="1:20" s="31" customFormat="1" ht="27" customHeight="1" thickBot="1">
      <c r="A81" s="27" t="s">
        <v>84</v>
      </c>
      <c r="B81" s="35"/>
      <c r="C81" s="34">
        <v>0</v>
      </c>
      <c r="D81" s="34">
        <v>0</v>
      </c>
      <c r="E81" s="106">
        <v>0</v>
      </c>
      <c r="F81" s="117"/>
      <c r="G81" s="119"/>
      <c r="H81" s="119"/>
      <c r="I81" s="119"/>
      <c r="J81" s="119"/>
      <c r="K81" s="119"/>
      <c r="L81" s="119"/>
      <c r="M81" s="119"/>
      <c r="N81" s="119"/>
      <c r="O81" s="119"/>
      <c r="P81" s="120"/>
      <c r="Q81" s="121"/>
      <c r="R81" s="61"/>
      <c r="S81" s="61"/>
      <c r="T81" s="62"/>
    </row>
    <row r="82" spans="1:20" ht="29.25" customHeight="1" thickBot="1">
      <c r="A82" s="15" t="s">
        <v>85</v>
      </c>
      <c r="B82" s="154" t="s">
        <v>46</v>
      </c>
      <c r="C82" s="115">
        <f>D82*3</f>
        <v>1988.6025</v>
      </c>
      <c r="D82" s="115">
        <f>E82*E4</f>
        <v>662.86749999999995</v>
      </c>
      <c r="E82" s="66">
        <v>0.25</v>
      </c>
      <c r="F82" s="305">
        <v>1988.6</v>
      </c>
      <c r="P82" s="64"/>
      <c r="Q82" s="41"/>
      <c r="R82" s="65"/>
      <c r="S82" s="65"/>
      <c r="T82" s="66"/>
    </row>
    <row r="83" spans="1:20" ht="42" customHeight="1" thickBot="1">
      <c r="A83" s="270" t="s">
        <v>127</v>
      </c>
      <c r="B83" s="272"/>
      <c r="C83" s="202">
        <v>8988.6299999999992</v>
      </c>
      <c r="D83" s="202"/>
      <c r="E83" s="202"/>
      <c r="F83" s="306">
        <v>8988.6299999999992</v>
      </c>
      <c r="P83" s="64"/>
      <c r="Q83" s="41"/>
      <c r="R83" s="65"/>
      <c r="S83" s="65"/>
      <c r="T83" s="66"/>
    </row>
    <row r="84" spans="1:20" ht="45.75" customHeight="1">
      <c r="A84" s="280" t="s">
        <v>130</v>
      </c>
      <c r="B84" s="281"/>
      <c r="C84" s="264">
        <v>796.86</v>
      </c>
      <c r="D84" s="264"/>
      <c r="E84" s="282"/>
      <c r="F84" s="306">
        <v>796.86</v>
      </c>
      <c r="P84" s="64"/>
      <c r="Q84" s="41"/>
      <c r="R84" s="65"/>
      <c r="S84" s="65"/>
      <c r="T84" s="66"/>
    </row>
    <row r="85" spans="1:20" ht="29.25" customHeight="1">
      <c r="A85" s="113" t="s">
        <v>86</v>
      </c>
      <c r="B85" s="114"/>
      <c r="C85" s="115">
        <f>C82+C59+C43+C7+C83+C84</f>
        <v>206179.87289999996</v>
      </c>
      <c r="D85" s="65">
        <f>D82+D59+D43+D7</f>
        <v>33063.830900000001</v>
      </c>
      <c r="E85" s="271">
        <f>E82+E59+E43+E7</f>
        <v>12.469999999999999</v>
      </c>
      <c r="F85" s="207">
        <f>F7+F43+F59+F83+F84+F82</f>
        <v>206179.88</v>
      </c>
      <c r="G85" s="96"/>
      <c r="P85" s="67"/>
      <c r="Q85" s="68"/>
      <c r="R85" s="65"/>
      <c r="S85" s="65"/>
      <c r="T85" s="66"/>
    </row>
    <row r="86" spans="1:20" ht="17.25">
      <c r="A86" s="396" t="s">
        <v>132</v>
      </c>
      <c r="B86" s="365"/>
      <c r="C86" s="365"/>
      <c r="D86" s="365"/>
      <c r="E86" s="365"/>
      <c r="F86" s="303">
        <v>93001.25</v>
      </c>
      <c r="G86" s="111"/>
    </row>
    <row r="87" spans="1:20" ht="17.25">
      <c r="A87" s="396" t="s">
        <v>133</v>
      </c>
      <c r="B87" s="365"/>
      <c r="C87" s="365"/>
      <c r="D87" s="365"/>
      <c r="E87" s="365"/>
      <c r="F87" s="303">
        <v>200022.68</v>
      </c>
      <c r="G87" s="111"/>
    </row>
    <row r="88" spans="1:20" ht="17.25">
      <c r="A88" s="396" t="s">
        <v>134</v>
      </c>
      <c r="B88" s="365"/>
      <c r="C88" s="365"/>
      <c r="D88" s="365"/>
      <c r="E88" s="365"/>
      <c r="F88" s="303">
        <v>99158.45</v>
      </c>
      <c r="G88" s="112"/>
    </row>
    <row r="90" spans="1:20">
      <c r="A90" s="137" t="s">
        <v>121</v>
      </c>
    </row>
    <row r="91" spans="1:20">
      <c r="A91" s="137"/>
      <c r="C91" s="96"/>
    </row>
    <row r="92" spans="1:20">
      <c r="A92" s="137" t="s">
        <v>122</v>
      </c>
    </row>
  </sheetData>
  <mergeCells count="128">
    <mergeCell ref="A63:A64"/>
    <mergeCell ref="B63:B64"/>
    <mergeCell ref="C13:C15"/>
    <mergeCell ref="D13:D15"/>
    <mergeCell ref="E13:E15"/>
    <mergeCell ref="R13:R15"/>
    <mergeCell ref="S13:S15"/>
    <mergeCell ref="T13:T15"/>
    <mergeCell ref="A2:E2"/>
    <mergeCell ref="P2:T2"/>
    <mergeCell ref="C8:C12"/>
    <mergeCell ref="D8:D12"/>
    <mergeCell ref="E8:E12"/>
    <mergeCell ref="R8:R12"/>
    <mergeCell ref="S8:S12"/>
    <mergeCell ref="T8:T12"/>
    <mergeCell ref="C19:C24"/>
    <mergeCell ref="D19:D24"/>
    <mergeCell ref="E19:E24"/>
    <mergeCell ref="R19:R24"/>
    <mergeCell ref="S19:S24"/>
    <mergeCell ref="T19:T24"/>
    <mergeCell ref="C16:C18"/>
    <mergeCell ref="D16:D18"/>
    <mergeCell ref="C35:C37"/>
    <mergeCell ref="D35:D37"/>
    <mergeCell ref="E35:E37"/>
    <mergeCell ref="R35:R37"/>
    <mergeCell ref="S35:S37"/>
    <mergeCell ref="T35:T37"/>
    <mergeCell ref="E16:E18"/>
    <mergeCell ref="R16:R18"/>
    <mergeCell ref="S16:S18"/>
    <mergeCell ref="T16:T18"/>
    <mergeCell ref="C29:C34"/>
    <mergeCell ref="D29:D34"/>
    <mergeCell ref="E29:E34"/>
    <mergeCell ref="R29:R34"/>
    <mergeCell ref="S29:S34"/>
    <mergeCell ref="T29:T34"/>
    <mergeCell ref="C25:C28"/>
    <mergeCell ref="D25:D28"/>
    <mergeCell ref="E25:E28"/>
    <mergeCell ref="R25:R28"/>
    <mergeCell ref="S25:S28"/>
    <mergeCell ref="T25:T28"/>
    <mergeCell ref="C41:C42"/>
    <mergeCell ref="D41:D42"/>
    <mergeCell ref="E41:E42"/>
    <mergeCell ref="R41:R42"/>
    <mergeCell ref="S41:S42"/>
    <mergeCell ref="T41:T42"/>
    <mergeCell ref="C39:C40"/>
    <mergeCell ref="D39:D40"/>
    <mergeCell ref="E39:E40"/>
    <mergeCell ref="R39:R40"/>
    <mergeCell ref="S39:S40"/>
    <mergeCell ref="T39:T40"/>
    <mergeCell ref="C47:C49"/>
    <mergeCell ref="D47:D49"/>
    <mergeCell ref="E47:E49"/>
    <mergeCell ref="R47:R49"/>
    <mergeCell ref="S47:S49"/>
    <mergeCell ref="T47:T49"/>
    <mergeCell ref="C44:C46"/>
    <mergeCell ref="D44:D46"/>
    <mergeCell ref="E44:E46"/>
    <mergeCell ref="R44:R46"/>
    <mergeCell ref="S44:S46"/>
    <mergeCell ref="T44:T46"/>
    <mergeCell ref="C60:C65"/>
    <mergeCell ref="D60:D65"/>
    <mergeCell ref="E60:E65"/>
    <mergeCell ref="R60:R65"/>
    <mergeCell ref="S60:S65"/>
    <mergeCell ref="T60:T65"/>
    <mergeCell ref="D50:D54"/>
    <mergeCell ref="E50:E54"/>
    <mergeCell ref="R50:R54"/>
    <mergeCell ref="S50:S54"/>
    <mergeCell ref="T50:T54"/>
    <mergeCell ref="C50:C54"/>
    <mergeCell ref="R55:R57"/>
    <mergeCell ref="S55:S57"/>
    <mergeCell ref="T55:T57"/>
    <mergeCell ref="R66:R71"/>
    <mergeCell ref="S66:S71"/>
    <mergeCell ref="T66:T71"/>
    <mergeCell ref="A86:E86"/>
    <mergeCell ref="A87:E87"/>
    <mergeCell ref="S77:S79"/>
    <mergeCell ref="T77:T79"/>
    <mergeCell ref="A75:A76"/>
    <mergeCell ref="P75:P76"/>
    <mergeCell ref="C77:C79"/>
    <mergeCell ref="D77:D79"/>
    <mergeCell ref="E77:E79"/>
    <mergeCell ref="R77:R79"/>
    <mergeCell ref="C72:C76"/>
    <mergeCell ref="D72:D76"/>
    <mergeCell ref="E72:E76"/>
    <mergeCell ref="R72:R76"/>
    <mergeCell ref="S72:S76"/>
    <mergeCell ref="T72:T76"/>
    <mergeCell ref="A88:E88"/>
    <mergeCell ref="F8:F12"/>
    <mergeCell ref="F13:F18"/>
    <mergeCell ref="F19:F24"/>
    <mergeCell ref="F25:F28"/>
    <mergeCell ref="F29:F34"/>
    <mergeCell ref="F35:F37"/>
    <mergeCell ref="F39:F40"/>
    <mergeCell ref="F41:F42"/>
    <mergeCell ref="F44:F46"/>
    <mergeCell ref="F47:F49"/>
    <mergeCell ref="F50:F54"/>
    <mergeCell ref="F55:F57"/>
    <mergeCell ref="F60:F65"/>
    <mergeCell ref="F66:F71"/>
    <mergeCell ref="F72:F76"/>
    <mergeCell ref="F77:F79"/>
    <mergeCell ref="B75:B76"/>
    <mergeCell ref="C55:C57"/>
    <mergeCell ref="D55:D57"/>
    <mergeCell ref="E55:E57"/>
    <mergeCell ref="C66:C71"/>
    <mergeCell ref="D66:D71"/>
    <mergeCell ref="E66:E71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96"/>
  <sheetViews>
    <sheetView topLeftCell="A81" workbookViewId="0">
      <selection sqref="A1:F96"/>
    </sheetView>
  </sheetViews>
  <sheetFormatPr defaultRowHeight="15"/>
  <cols>
    <col min="1" max="1" width="76.85546875" style="1" customWidth="1"/>
    <col min="2" max="2" width="17.140625" style="69" customWidth="1"/>
    <col min="3" max="3" width="10.5703125" style="1" customWidth="1"/>
    <col min="4" max="5" width="10.7109375" style="1" customWidth="1"/>
    <col min="6" max="6" width="14.5703125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107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1231.7</v>
      </c>
      <c r="E5" s="23">
        <v>1231.7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7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110">
        <v>6</v>
      </c>
      <c r="P7" s="41"/>
      <c r="Q7" s="42"/>
      <c r="R7" s="42"/>
      <c r="S7" s="42"/>
      <c r="T7" s="42"/>
      <c r="U7" s="38"/>
    </row>
    <row r="8" spans="1:21" s="31" customFormat="1" ht="100.5" customHeight="1" thickBot="1">
      <c r="A8" s="27" t="s">
        <v>3</v>
      </c>
      <c r="B8" s="28"/>
      <c r="C8" s="29">
        <f>C9+C14+C17+C20+C26+C30+C36+C39+C40+C42</f>
        <v>15223.812</v>
      </c>
      <c r="D8" s="29">
        <f>E8*E5</f>
        <v>2537.3019999999997</v>
      </c>
      <c r="E8" s="102">
        <f>E9+E14+E17+E20+E26+E30+E36+E39+E40+E42</f>
        <v>2.0599999999999996</v>
      </c>
      <c r="F8" s="310">
        <v>15223.81</v>
      </c>
      <c r="G8" s="97"/>
      <c r="H8" s="97"/>
      <c r="P8" s="43"/>
      <c r="Q8" s="44"/>
      <c r="R8" s="45"/>
      <c r="S8" s="45"/>
      <c r="T8" s="46"/>
      <c r="U8" s="47"/>
    </row>
    <row r="9" spans="1:21" ht="38.25" customHeight="1" thickBot="1">
      <c r="A9" s="7" t="s">
        <v>4</v>
      </c>
      <c r="B9" s="4"/>
      <c r="C9" s="355">
        <f>E9*E5*6</f>
        <v>443.41200000000003</v>
      </c>
      <c r="D9" s="358">
        <f>E9*E5</f>
        <v>73.902000000000001</v>
      </c>
      <c r="E9" s="361">
        <v>0.06</v>
      </c>
      <c r="F9" s="329"/>
      <c r="P9" s="48"/>
      <c r="Q9" s="42"/>
      <c r="R9" s="352"/>
      <c r="S9" s="353"/>
      <c r="T9" s="354"/>
    </row>
    <row r="10" spans="1:21" ht="33.7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1.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8.7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44.2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6.75" customHeight="1" thickBot="1">
      <c r="A14" s="7" t="s">
        <v>11</v>
      </c>
      <c r="B14" s="4"/>
      <c r="C14" s="335">
        <f>E14*E5*6</f>
        <v>591.21600000000001</v>
      </c>
      <c r="D14" s="335">
        <f>E14*E5</f>
        <v>98.536000000000001</v>
      </c>
      <c r="E14" s="338">
        <v>0.08</v>
      </c>
      <c r="F14" s="108"/>
      <c r="P14" s="48"/>
      <c r="Q14" s="42"/>
      <c r="R14" s="344"/>
      <c r="S14" s="344"/>
      <c r="T14" s="345"/>
    </row>
    <row r="15" spans="1:21" ht="140.25" customHeight="1" thickBot="1">
      <c r="A15" s="24" t="s">
        <v>12</v>
      </c>
      <c r="B15" s="4" t="s">
        <v>7</v>
      </c>
      <c r="C15" s="336"/>
      <c r="D15" s="336"/>
      <c r="E15" s="339"/>
      <c r="F15" s="329"/>
      <c r="P15" s="49"/>
      <c r="Q15" s="42"/>
      <c r="R15" s="344"/>
      <c r="S15" s="344"/>
      <c r="T15" s="345"/>
    </row>
    <row r="16" spans="1:21" ht="63.7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53.25" customHeight="1" thickBot="1">
      <c r="A17" s="7" t="s">
        <v>14</v>
      </c>
      <c r="B17" s="4"/>
      <c r="C17" s="332">
        <f>E17*E5*6</f>
        <v>147.804</v>
      </c>
      <c r="D17" s="335">
        <f>E17*E5</f>
        <v>24.634</v>
      </c>
      <c r="E17" s="338">
        <v>0.02</v>
      </c>
      <c r="F17" s="329"/>
      <c r="P17" s="48"/>
      <c r="Q17" s="42"/>
      <c r="R17" s="343"/>
      <c r="S17" s="344"/>
      <c r="T17" s="345"/>
    </row>
    <row r="18" spans="1:20" ht="114.75" customHeight="1" thickBot="1">
      <c r="A18" s="24" t="s">
        <v>15</v>
      </c>
      <c r="B18" s="9" t="s">
        <v>7</v>
      </c>
      <c r="C18" s="333"/>
      <c r="D18" s="336"/>
      <c r="E18" s="339"/>
      <c r="F18" s="330"/>
      <c r="P18" s="49"/>
      <c r="Q18" s="50"/>
      <c r="R18" s="343"/>
      <c r="S18" s="344"/>
      <c r="T18" s="345"/>
    </row>
    <row r="19" spans="1:20" ht="56.2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33.75" customHeight="1" thickBot="1">
      <c r="A20" s="7" t="s">
        <v>17</v>
      </c>
      <c r="B20" s="4"/>
      <c r="C20" s="335">
        <f>E20*E5*6</f>
        <v>10715.789999999999</v>
      </c>
      <c r="D20" s="335">
        <f>E20*E5</f>
        <v>1785.9649999999999</v>
      </c>
      <c r="E20" s="338">
        <v>1.45</v>
      </c>
      <c r="F20" s="108"/>
      <c r="P20" s="48"/>
      <c r="Q20" s="42"/>
      <c r="R20" s="344"/>
      <c r="S20" s="344"/>
      <c r="T20" s="345"/>
    </row>
    <row r="21" spans="1:20" ht="39.75" customHeight="1" thickBot="1">
      <c r="A21" s="10" t="s">
        <v>18</v>
      </c>
      <c r="B21" s="9" t="s">
        <v>7</v>
      </c>
      <c r="C21" s="336"/>
      <c r="D21" s="336"/>
      <c r="E21" s="339"/>
      <c r="F21" s="329"/>
      <c r="P21" s="51"/>
      <c r="Q21" s="50"/>
      <c r="R21" s="344"/>
      <c r="S21" s="344"/>
      <c r="T21" s="345"/>
    </row>
    <row r="22" spans="1:20" ht="74.25" customHeight="1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9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1.2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7.5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8" customHeight="1" thickBot="1">
      <c r="A26" s="7" t="s">
        <v>23</v>
      </c>
      <c r="B26" s="4"/>
      <c r="C26" s="335">
        <f>E26*E5*6</f>
        <v>591.21600000000001</v>
      </c>
      <c r="D26" s="335">
        <f>E26*E5</f>
        <v>98.536000000000001</v>
      </c>
      <c r="E26" s="338">
        <v>0.08</v>
      </c>
      <c r="F26" s="329"/>
      <c r="P26" s="48"/>
      <c r="Q26" s="42"/>
      <c r="R26" s="344"/>
      <c r="S26" s="344"/>
      <c r="T26" s="345"/>
    </row>
    <row r="27" spans="1:20" ht="49.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61.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4.75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8" customHeight="1" thickBot="1">
      <c r="A30" s="7" t="s">
        <v>26</v>
      </c>
      <c r="B30" s="4"/>
      <c r="C30" s="332">
        <f>E30*E5*6</f>
        <v>2290.962</v>
      </c>
      <c r="D30" s="335">
        <f>E30*E5</f>
        <v>381.827</v>
      </c>
      <c r="E30" s="338">
        <v>0.31</v>
      </c>
      <c r="F30" s="108"/>
      <c r="P30" s="48"/>
      <c r="Q30" s="42"/>
      <c r="R30" s="343"/>
      <c r="S30" s="344"/>
      <c r="T30" s="345"/>
    </row>
    <row r="31" spans="1:20" ht="49.5" customHeight="1" thickBot="1">
      <c r="A31" s="24" t="s">
        <v>27</v>
      </c>
      <c r="B31" s="9" t="s">
        <v>7</v>
      </c>
      <c r="C31" s="333"/>
      <c r="D31" s="336"/>
      <c r="E31" s="339"/>
      <c r="F31" s="329"/>
      <c r="P31" s="49"/>
      <c r="Q31" s="52"/>
      <c r="R31" s="343"/>
      <c r="S31" s="344"/>
      <c r="T31" s="345"/>
    </row>
    <row r="32" spans="1:20" ht="53.2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3.25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55.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9.2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54" customHeight="1" thickBot="1">
      <c r="A36" s="7" t="s">
        <v>32</v>
      </c>
      <c r="B36" s="4"/>
      <c r="C36" s="332">
        <f>E36*E5*6</f>
        <v>147.804</v>
      </c>
      <c r="D36" s="335">
        <f>E36*E5</f>
        <v>24.634</v>
      </c>
      <c r="E36" s="338">
        <v>0.02</v>
      </c>
      <c r="F36" s="329"/>
      <c r="P36" s="48"/>
      <c r="Q36" s="42"/>
      <c r="R36" s="343"/>
      <c r="S36" s="344"/>
      <c r="T36" s="345"/>
    </row>
    <row r="37" spans="1:20" ht="78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88.5" customHeight="1" thickBot="1">
      <c r="A39" s="7" t="s">
        <v>35</v>
      </c>
      <c r="B39" s="4" t="s">
        <v>34</v>
      </c>
      <c r="C39" s="25">
        <f>E39*E5*6</f>
        <v>73.902000000000001</v>
      </c>
      <c r="D39" s="25">
        <f>E39*E5</f>
        <v>12.317</v>
      </c>
      <c r="E39" s="103">
        <v>0.01</v>
      </c>
      <c r="F39" s="108"/>
      <c r="P39" s="48"/>
      <c r="Q39" s="42"/>
      <c r="R39" s="53"/>
      <c r="S39" s="53"/>
      <c r="T39" s="54"/>
    </row>
    <row r="40" spans="1:20" ht="60.75" customHeight="1" thickBot="1">
      <c r="A40" s="7" t="s">
        <v>36</v>
      </c>
      <c r="B40" s="4"/>
      <c r="C40" s="364">
        <f>E40*E5*6</f>
        <v>147.804</v>
      </c>
      <c r="D40" s="341">
        <f>E40*E5</f>
        <v>24.634</v>
      </c>
      <c r="E40" s="342">
        <v>0.02</v>
      </c>
      <c r="F40" s="108"/>
      <c r="P40" s="48"/>
      <c r="Q40" s="42"/>
      <c r="R40" s="343"/>
      <c r="S40" s="344"/>
      <c r="T40" s="345"/>
    </row>
    <row r="41" spans="1:20" ht="72" customHeight="1" thickBot="1">
      <c r="A41" s="24" t="s">
        <v>37</v>
      </c>
      <c r="B41" s="4" t="s">
        <v>34</v>
      </c>
      <c r="C41" s="334"/>
      <c r="D41" s="337"/>
      <c r="E41" s="340"/>
      <c r="F41" s="108"/>
      <c r="P41" s="49"/>
      <c r="Q41" s="42"/>
      <c r="R41" s="343"/>
      <c r="S41" s="344"/>
      <c r="T41" s="345"/>
    </row>
    <row r="42" spans="1:20" ht="48.75" customHeight="1" thickBot="1">
      <c r="A42" s="7" t="s">
        <v>38</v>
      </c>
      <c r="B42" s="12"/>
      <c r="C42" s="332">
        <f>E42*E5*6</f>
        <v>73.902000000000001</v>
      </c>
      <c r="D42" s="335">
        <f>E42*E5</f>
        <v>12.317</v>
      </c>
      <c r="E42" s="338">
        <v>0.01</v>
      </c>
      <c r="F42" s="329"/>
      <c r="P42" s="48"/>
      <c r="Q42" s="41"/>
      <c r="R42" s="343"/>
      <c r="S42" s="344"/>
      <c r="T42" s="345"/>
    </row>
    <row r="43" spans="1:20" ht="107.2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44.25" customHeight="1" thickBot="1">
      <c r="A44" s="32" t="s">
        <v>40</v>
      </c>
      <c r="B44" s="28"/>
      <c r="C44" s="29">
        <f>C45+C48+C51+C56+C59</f>
        <v>28895.682000000001</v>
      </c>
      <c r="D44" s="36">
        <f>E44*E5</f>
        <v>4815.9470000000001</v>
      </c>
      <c r="E44" s="102">
        <f>E45+E48+E51+E56+E59</f>
        <v>3.91</v>
      </c>
      <c r="F44" s="311">
        <v>28895.68</v>
      </c>
      <c r="P44" s="55"/>
      <c r="Q44" s="44"/>
      <c r="R44" s="45"/>
      <c r="S44" s="56"/>
      <c r="T44" s="46"/>
    </row>
    <row r="45" spans="1:20" ht="37.5" customHeight="1" thickBot="1">
      <c r="A45" s="7" t="s">
        <v>41</v>
      </c>
      <c r="B45" s="6"/>
      <c r="C45" s="364">
        <f>E45*E5*6</f>
        <v>2069.2560000000003</v>
      </c>
      <c r="D45" s="371">
        <f>E45*E5</f>
        <v>344.87600000000003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27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6.75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26.25" thickBot="1">
      <c r="A48" s="7" t="s">
        <v>44</v>
      </c>
      <c r="B48" s="6"/>
      <c r="C48" s="332">
        <f>E48*E5*6</f>
        <v>9016.0439999999999</v>
      </c>
      <c r="D48" s="335">
        <f>E48*E5</f>
        <v>1502.674</v>
      </c>
      <c r="E48" s="338">
        <v>1.22</v>
      </c>
      <c r="F48" s="329"/>
      <c r="P48" s="48"/>
      <c r="Q48" s="57"/>
      <c r="R48" s="343"/>
      <c r="S48" s="344"/>
      <c r="T48" s="345"/>
    </row>
    <row r="49" spans="1:20" ht="86.2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66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33" customHeight="1" thickBot="1">
      <c r="A51" s="7" t="s">
        <v>49</v>
      </c>
      <c r="B51" s="6"/>
      <c r="C51" s="335">
        <f>E51*E5*6</f>
        <v>6651.18</v>
      </c>
      <c r="D51" s="335">
        <f>E51*E5</f>
        <v>1108.53</v>
      </c>
      <c r="E51" s="338">
        <v>0.9</v>
      </c>
      <c r="F51" s="329"/>
      <c r="P51" s="48"/>
      <c r="Q51" s="57"/>
      <c r="R51" s="344"/>
      <c r="S51" s="344"/>
      <c r="T51" s="345"/>
    </row>
    <row r="52" spans="1:20" ht="30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1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4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0.75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26.25" thickBot="1">
      <c r="A56" s="7" t="s">
        <v>54</v>
      </c>
      <c r="B56" s="6"/>
      <c r="C56" s="335">
        <f>E56*E5*6</f>
        <v>1921.4520000000002</v>
      </c>
      <c r="D56" s="335">
        <f>E56*E5</f>
        <v>320.24200000000002</v>
      </c>
      <c r="E56" s="338">
        <v>0.26</v>
      </c>
      <c r="F56" s="329"/>
      <c r="P56" s="48"/>
      <c r="Q56" s="57"/>
      <c r="R56" s="344"/>
      <c r="S56" s="344"/>
      <c r="T56" s="345"/>
    </row>
    <row r="57" spans="1:20" ht="75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28.5" customHeight="1" thickBot="1">
      <c r="A59" s="7" t="s">
        <v>118</v>
      </c>
      <c r="B59" s="89" t="s">
        <v>83</v>
      </c>
      <c r="C59" s="91">
        <f>E59*D5*6</f>
        <v>9237.75</v>
      </c>
      <c r="D59" s="91">
        <f>E59*E5</f>
        <v>1539.625</v>
      </c>
      <c r="E59" s="210">
        <v>1.25</v>
      </c>
      <c r="F59" s="108"/>
      <c r="P59" s="48"/>
      <c r="Q59" s="57"/>
      <c r="R59" s="87"/>
      <c r="S59" s="87"/>
      <c r="T59" s="88"/>
    </row>
    <row r="60" spans="1:20" s="31" customFormat="1" ht="37.5" customHeight="1" thickBot="1">
      <c r="A60" s="32" t="s">
        <v>60</v>
      </c>
      <c r="B60" s="90"/>
      <c r="C60" s="92">
        <f>C61+C67+C73+C78+C81</f>
        <v>46188.75</v>
      </c>
      <c r="D60" s="92">
        <f>E60*E5</f>
        <v>7698.125</v>
      </c>
      <c r="E60" s="105">
        <f>E61+E67+E73+E78+E81</f>
        <v>6.25</v>
      </c>
      <c r="F60" s="312">
        <v>46188.75</v>
      </c>
      <c r="P60" s="55"/>
      <c r="Q60" s="44"/>
      <c r="R60" s="61"/>
      <c r="S60" s="61"/>
      <c r="T60" s="62"/>
    </row>
    <row r="61" spans="1:20" ht="37.5" customHeight="1" thickBot="1">
      <c r="A61" s="7" t="s">
        <v>61</v>
      </c>
      <c r="B61" s="12"/>
      <c r="C61" s="336">
        <f>E61*E5*6</f>
        <v>13376.261999999999</v>
      </c>
      <c r="D61" s="336">
        <f>E61*E5</f>
        <v>2229.377</v>
      </c>
      <c r="E61" s="339">
        <v>1.81</v>
      </c>
      <c r="F61" s="329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 ht="25.5" customHeight="1" thickBot="1">
      <c r="A63" s="209" t="s">
        <v>123</v>
      </c>
      <c r="B63" s="147" t="s">
        <v>124</v>
      </c>
      <c r="C63" s="336"/>
      <c r="D63" s="336"/>
      <c r="E63" s="339"/>
      <c r="F63" s="330"/>
      <c r="P63" s="208"/>
      <c r="Q63" s="42"/>
      <c r="R63" s="344"/>
      <c r="S63" s="344"/>
      <c r="T63" s="345"/>
    </row>
    <row r="64" spans="1:20" ht="63" customHeight="1">
      <c r="A64" s="347" t="s">
        <v>94</v>
      </c>
      <c r="B64" s="366" t="s">
        <v>7</v>
      </c>
      <c r="C64" s="336"/>
      <c r="D64" s="336"/>
      <c r="E64" s="339"/>
      <c r="F64" s="330"/>
      <c r="P64" s="49"/>
      <c r="Q64" s="41"/>
      <c r="R64" s="344"/>
      <c r="S64" s="344"/>
      <c r="T64" s="345"/>
    </row>
    <row r="65" spans="1:20" ht="0.75" customHeight="1" thickBot="1">
      <c r="A65" s="349"/>
      <c r="B65" s="367"/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 ht="26.25" thickBot="1">
      <c r="A66" s="24" t="s">
        <v>65</v>
      </c>
      <c r="B66" s="12" t="s">
        <v>10</v>
      </c>
      <c r="C66" s="337"/>
      <c r="D66" s="337"/>
      <c r="E66" s="340"/>
      <c r="F66" s="331"/>
      <c r="P66" s="49"/>
      <c r="Q66" s="41"/>
      <c r="R66" s="344"/>
      <c r="S66" s="344"/>
      <c r="T66" s="345"/>
    </row>
    <row r="67" spans="1:20" ht="91.5" customHeight="1" thickBot="1">
      <c r="A67" s="7" t="s">
        <v>66</v>
      </c>
      <c r="B67" s="12"/>
      <c r="C67" s="335">
        <f>E67*E5*6</f>
        <v>11824.320000000002</v>
      </c>
      <c r="D67" s="335">
        <f>E67*E5</f>
        <v>1970.7200000000003</v>
      </c>
      <c r="E67" s="338">
        <v>1.6</v>
      </c>
      <c r="F67" s="329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15.75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15.75" thickBot="1">
      <c r="A73" s="7" t="s">
        <v>73</v>
      </c>
      <c r="B73" s="12"/>
      <c r="C73" s="335">
        <f>E73*E5*6</f>
        <v>4434.12</v>
      </c>
      <c r="D73" s="335">
        <f>E73*E5</f>
        <v>739.02</v>
      </c>
      <c r="E73" s="338">
        <v>0.6</v>
      </c>
      <c r="F73" s="329"/>
      <c r="P73" s="48"/>
      <c r="Q73" s="41"/>
      <c r="R73" s="344"/>
      <c r="S73" s="344"/>
      <c r="T73" s="345"/>
    </row>
    <row r="74" spans="1:20" ht="15.75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15.75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39"/>
      <c r="F77" s="331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E78*D5*6</f>
        <v>12046.026</v>
      </c>
      <c r="D78" s="335">
        <f>E78*E5</f>
        <v>2007.671</v>
      </c>
      <c r="E78" s="342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86.25" customHeight="1" thickBot="1">
      <c r="A80" s="24" t="s">
        <v>81</v>
      </c>
      <c r="B80" s="4" t="s">
        <v>10</v>
      </c>
      <c r="C80" s="334"/>
      <c r="D80" s="337"/>
      <c r="E80" s="340"/>
      <c r="F80" s="331"/>
      <c r="P80" s="49"/>
      <c r="Q80" s="42"/>
      <c r="R80" s="343"/>
      <c r="S80" s="344"/>
      <c r="T80" s="345"/>
    </row>
    <row r="81" spans="1:20" ht="59.25" customHeight="1" thickBot="1">
      <c r="A81" s="7" t="s">
        <v>82</v>
      </c>
      <c r="B81" s="4" t="s">
        <v>83</v>
      </c>
      <c r="C81" s="25">
        <f>E81*D5*6</f>
        <v>4508.0219999999999</v>
      </c>
      <c r="D81" s="25">
        <f>E81*E5</f>
        <v>751.33699999999999</v>
      </c>
      <c r="E81" s="211">
        <v>0.61</v>
      </c>
      <c r="F81" s="108"/>
      <c r="P81" s="48"/>
      <c r="Q81" s="42"/>
      <c r="R81" s="53"/>
      <c r="S81" s="53"/>
      <c r="T81" s="54"/>
    </row>
    <row r="82" spans="1:20" s="31" customFormat="1" ht="27" customHeight="1" thickBot="1">
      <c r="A82" s="27" t="s">
        <v>84</v>
      </c>
      <c r="B82" s="35"/>
      <c r="C82" s="34">
        <f>D82*6</f>
        <v>0</v>
      </c>
      <c r="D82" s="34">
        <f>E82*E5</f>
        <v>0</v>
      </c>
      <c r="E82" s="212">
        <v>0</v>
      </c>
      <c r="F82" s="109"/>
      <c r="P82" s="43"/>
      <c r="Q82" s="63"/>
      <c r="R82" s="61"/>
      <c r="S82" s="61"/>
      <c r="T82" s="62"/>
    </row>
    <row r="83" spans="1:20" ht="27.75" customHeight="1" thickBot="1">
      <c r="A83" s="15" t="s">
        <v>85</v>
      </c>
      <c r="B83" s="12" t="s">
        <v>46</v>
      </c>
      <c r="C83" s="26">
        <f>D83*3</f>
        <v>923.77500000000009</v>
      </c>
      <c r="D83" s="26">
        <f>E83*E5</f>
        <v>307.92500000000001</v>
      </c>
      <c r="E83" s="213">
        <v>0.25</v>
      </c>
      <c r="F83" s="307">
        <v>923.78</v>
      </c>
      <c r="P83" s="64"/>
      <c r="Q83" s="41"/>
      <c r="R83" s="65"/>
      <c r="S83" s="65"/>
      <c r="T83" s="66"/>
    </row>
    <row r="84" spans="1:20" ht="57.75" thickBot="1">
      <c r="A84" s="27" t="s">
        <v>119</v>
      </c>
      <c r="B84" s="94"/>
      <c r="C84" s="34">
        <v>0</v>
      </c>
      <c r="D84" s="34">
        <v>0</v>
      </c>
      <c r="E84" s="212">
        <v>0</v>
      </c>
      <c r="F84" s="108"/>
      <c r="P84" s="64"/>
      <c r="Q84" s="41"/>
      <c r="R84" s="65"/>
      <c r="S84" s="65"/>
      <c r="T84" s="66"/>
    </row>
    <row r="85" spans="1:20" ht="42" customHeight="1" thickBot="1">
      <c r="A85" s="27" t="s">
        <v>126</v>
      </c>
      <c r="B85" s="94"/>
      <c r="C85" s="34">
        <v>16391.28</v>
      </c>
      <c r="D85" s="34"/>
      <c r="E85" s="106"/>
      <c r="F85" s="308">
        <v>16391.28</v>
      </c>
      <c r="P85" s="64"/>
      <c r="Q85" s="41"/>
      <c r="R85" s="65"/>
      <c r="S85" s="65"/>
      <c r="T85" s="66"/>
    </row>
    <row r="86" spans="1:20" ht="45.75" customHeight="1" thickBot="1">
      <c r="A86" s="27" t="s">
        <v>129</v>
      </c>
      <c r="B86" s="94"/>
      <c r="C86" s="34">
        <v>295.63</v>
      </c>
      <c r="D86" s="34"/>
      <c r="E86" s="106"/>
      <c r="F86" s="308">
        <v>295.63</v>
      </c>
      <c r="P86" s="64"/>
      <c r="Q86" s="41"/>
      <c r="R86" s="65"/>
      <c r="S86" s="65"/>
      <c r="T86" s="66"/>
    </row>
    <row r="87" spans="1:20" ht="45.75" customHeight="1" thickBot="1">
      <c r="A87" s="27" t="s">
        <v>136</v>
      </c>
      <c r="B87" s="94"/>
      <c r="C87" s="34">
        <v>45.1</v>
      </c>
      <c r="D87" s="34"/>
      <c r="E87" s="106"/>
      <c r="F87" s="308">
        <v>45.1</v>
      </c>
      <c r="P87" s="64"/>
      <c r="Q87" s="41"/>
      <c r="R87" s="65"/>
      <c r="S87" s="65"/>
      <c r="T87" s="66"/>
    </row>
    <row r="88" spans="1:20" ht="28.5" customHeight="1" thickBot="1">
      <c r="A88" s="5" t="s">
        <v>86</v>
      </c>
      <c r="B88" s="16"/>
      <c r="C88" s="26">
        <f>C83+C60+C44+C8+C85+C86+C87</f>
        <v>107964.02900000001</v>
      </c>
      <c r="D88" s="26">
        <f>D83+D60+D44+D8</f>
        <v>15359.298999999999</v>
      </c>
      <c r="E88" s="107">
        <f>E83+E60+E44+E8</f>
        <v>12.469999999999999</v>
      </c>
      <c r="F88" s="309">
        <f>F8+F44+F60+F85+F86+F87+F83</f>
        <v>107964.03</v>
      </c>
      <c r="H88" s="96"/>
      <c r="J88" s="96"/>
      <c r="P88" s="67"/>
      <c r="Q88" s="68"/>
      <c r="R88" s="65"/>
      <c r="S88" s="65"/>
      <c r="T88" s="66"/>
    </row>
    <row r="89" spans="1:20" ht="16.5">
      <c r="A89" s="396" t="s">
        <v>132</v>
      </c>
      <c r="B89" s="365"/>
      <c r="C89" s="365"/>
      <c r="D89" s="365"/>
      <c r="E89" s="365"/>
      <c r="F89" s="313">
        <v>80902.62</v>
      </c>
    </row>
    <row r="90" spans="1:20" ht="16.5">
      <c r="A90" s="396" t="s">
        <v>133</v>
      </c>
      <c r="B90" s="365"/>
      <c r="C90" s="365"/>
      <c r="D90" s="365"/>
      <c r="E90" s="365"/>
      <c r="F90" s="303">
        <v>153047.85999999999</v>
      </c>
    </row>
    <row r="91" spans="1:20" ht="16.5">
      <c r="A91" s="396" t="s">
        <v>134</v>
      </c>
      <c r="B91" s="365"/>
      <c r="C91" s="365"/>
      <c r="D91" s="365"/>
      <c r="E91" s="365"/>
      <c r="F91" s="303">
        <v>35818.79</v>
      </c>
    </row>
    <row r="92" spans="1:20" ht="16.5">
      <c r="A92" s="218"/>
      <c r="B92" s="219"/>
      <c r="C92" s="219"/>
      <c r="D92" s="219"/>
      <c r="E92" s="219"/>
      <c r="F92" s="220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27">
    <mergeCell ref="A64:A65"/>
    <mergeCell ref="B64:B65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A89:E89"/>
    <mergeCell ref="A90:E90"/>
    <mergeCell ref="A91:E91"/>
    <mergeCell ref="F9:F13"/>
    <mergeCell ref="F17:F19"/>
    <mergeCell ref="F15:F16"/>
    <mergeCell ref="F21:F25"/>
    <mergeCell ref="F26:F29"/>
    <mergeCell ref="F31:F35"/>
    <mergeCell ref="F36:F38"/>
    <mergeCell ref="F42:F43"/>
    <mergeCell ref="F45:F47"/>
    <mergeCell ref="F48:F50"/>
    <mergeCell ref="F51:F55"/>
    <mergeCell ref="F56:F58"/>
    <mergeCell ref="F61:F66"/>
    <mergeCell ref="F67:F72"/>
    <mergeCell ref="F73:F77"/>
    <mergeCell ref="F78:F80"/>
    <mergeCell ref="C56:C58"/>
    <mergeCell ref="D56:D58"/>
    <mergeCell ref="E56:E58"/>
    <mergeCell ref="C51:C55"/>
    <mergeCell ref="D51:D55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6"/>
  <sheetViews>
    <sheetView topLeftCell="A81" workbookViewId="0">
      <selection sqref="A1:F96"/>
    </sheetView>
  </sheetViews>
  <sheetFormatPr defaultRowHeight="15"/>
  <cols>
    <col min="1" max="1" width="77.42578125" style="1" customWidth="1"/>
    <col min="2" max="2" width="16.28515625" style="69" customWidth="1"/>
    <col min="3" max="3" width="10.5703125" style="1" customWidth="1"/>
    <col min="4" max="5" width="10.7109375" style="1" customWidth="1"/>
    <col min="6" max="6" width="14" style="1" customWidth="1"/>
    <col min="7" max="7" width="9.5703125" style="1" bestFit="1" customWidth="1"/>
    <col min="8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108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2988</v>
      </c>
      <c r="E5" s="23">
        <v>2988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120" customHeight="1" thickBot="1">
      <c r="A8" s="27" t="s">
        <v>3</v>
      </c>
      <c r="B8" s="28"/>
      <c r="C8" s="29">
        <f>D8*6</f>
        <v>36931.679999999993</v>
      </c>
      <c r="D8" s="29">
        <f>E8*E5</f>
        <v>6155.2799999999988</v>
      </c>
      <c r="E8" s="102">
        <f>E9+E14+E17+E20+E26+E30+E36+E39+E40+E42</f>
        <v>2.0599999999999996</v>
      </c>
      <c r="F8" s="135">
        <v>36931.68</v>
      </c>
      <c r="H8" s="97"/>
      <c r="P8" s="43"/>
      <c r="Q8" s="44"/>
      <c r="R8" s="45"/>
      <c r="S8" s="45"/>
      <c r="T8" s="46"/>
      <c r="U8" s="47"/>
    </row>
    <row r="9" spans="1:21" ht="48.75" customHeight="1" thickBot="1">
      <c r="A9" s="7" t="s">
        <v>4</v>
      </c>
      <c r="B9" s="4"/>
      <c r="C9" s="355">
        <f>E9*E5*6</f>
        <v>1075.68</v>
      </c>
      <c r="D9" s="358">
        <f>E9*E5</f>
        <v>179.28</v>
      </c>
      <c r="E9" s="361">
        <v>0.06</v>
      </c>
      <c r="F9" s="368"/>
      <c r="P9" s="48"/>
      <c r="Q9" s="42"/>
      <c r="R9" s="352"/>
      <c r="S9" s="353"/>
      <c r="T9" s="354"/>
    </row>
    <row r="10" spans="1:21" ht="44.25" customHeight="1" thickBot="1">
      <c r="A10" s="24" t="s">
        <v>5</v>
      </c>
      <c r="B10" s="4"/>
      <c r="C10" s="356"/>
      <c r="D10" s="359"/>
      <c r="E10" s="362"/>
      <c r="F10" s="369"/>
      <c r="P10" s="49"/>
      <c r="Q10" s="42"/>
      <c r="R10" s="352"/>
      <c r="S10" s="353"/>
      <c r="T10" s="354"/>
    </row>
    <row r="11" spans="1:21" ht="42" customHeight="1" thickBot="1">
      <c r="A11" s="24" t="s">
        <v>6</v>
      </c>
      <c r="B11" s="4" t="s">
        <v>7</v>
      </c>
      <c r="C11" s="356"/>
      <c r="D11" s="359"/>
      <c r="E11" s="362"/>
      <c r="F11" s="369"/>
      <c r="P11" s="49"/>
      <c r="Q11" s="42"/>
      <c r="R11" s="352"/>
      <c r="S11" s="353"/>
      <c r="T11" s="354"/>
    </row>
    <row r="12" spans="1:21" ht="60.75" customHeight="1" thickBot="1">
      <c r="A12" s="24" t="s">
        <v>8</v>
      </c>
      <c r="B12" s="4" t="s">
        <v>7</v>
      </c>
      <c r="C12" s="356"/>
      <c r="D12" s="359"/>
      <c r="E12" s="362"/>
      <c r="F12" s="369"/>
      <c r="P12" s="49"/>
      <c r="Q12" s="42"/>
      <c r="R12" s="352"/>
      <c r="S12" s="353"/>
      <c r="T12" s="354"/>
    </row>
    <row r="13" spans="1:21" ht="61.5" customHeight="1" thickBot="1">
      <c r="A13" s="24" t="s">
        <v>9</v>
      </c>
      <c r="B13" s="4" t="s">
        <v>10</v>
      </c>
      <c r="C13" s="357"/>
      <c r="D13" s="360"/>
      <c r="E13" s="363"/>
      <c r="F13" s="370"/>
      <c r="P13" s="49"/>
      <c r="Q13" s="42"/>
      <c r="R13" s="352"/>
      <c r="S13" s="353"/>
      <c r="T13" s="354"/>
    </row>
    <row r="14" spans="1:21" ht="45.75" customHeight="1" thickBot="1">
      <c r="A14" s="7" t="s">
        <v>11</v>
      </c>
      <c r="B14" s="4"/>
      <c r="C14" s="335">
        <f>E14*E5*6</f>
        <v>1434.24</v>
      </c>
      <c r="D14" s="335">
        <f>E14*E5</f>
        <v>239.04</v>
      </c>
      <c r="E14" s="338">
        <v>0.08</v>
      </c>
      <c r="F14" s="368"/>
      <c r="P14" s="48"/>
      <c r="Q14" s="42"/>
      <c r="R14" s="344"/>
      <c r="S14" s="344"/>
      <c r="T14" s="345"/>
    </row>
    <row r="15" spans="1:21" ht="128.25" customHeight="1" thickBot="1">
      <c r="A15" s="24" t="s">
        <v>12</v>
      </c>
      <c r="B15" s="4" t="s">
        <v>7</v>
      </c>
      <c r="C15" s="336"/>
      <c r="D15" s="336"/>
      <c r="E15" s="339"/>
      <c r="F15" s="369"/>
      <c r="P15" s="49"/>
      <c r="Q15" s="42"/>
      <c r="R15" s="344"/>
      <c r="S15" s="344"/>
      <c r="T15" s="345"/>
    </row>
    <row r="16" spans="1:21" ht="66.75" customHeight="1" thickBot="1">
      <c r="A16" s="24" t="s">
        <v>13</v>
      </c>
      <c r="B16" s="4" t="s">
        <v>10</v>
      </c>
      <c r="C16" s="337"/>
      <c r="D16" s="337"/>
      <c r="E16" s="340"/>
      <c r="F16" s="370"/>
      <c r="P16" s="49"/>
      <c r="Q16" s="42"/>
      <c r="R16" s="344"/>
      <c r="S16" s="344"/>
      <c r="T16" s="345"/>
    </row>
    <row r="17" spans="1:20" ht="47.25" customHeight="1" thickBot="1">
      <c r="A17" s="7" t="s">
        <v>14</v>
      </c>
      <c r="B17" s="4"/>
      <c r="C17" s="332">
        <f>E17*E5*6</f>
        <v>358.56</v>
      </c>
      <c r="D17" s="335">
        <f>E17*E5</f>
        <v>59.76</v>
      </c>
      <c r="E17" s="338">
        <v>0.02</v>
      </c>
      <c r="F17" s="368"/>
      <c r="P17" s="48"/>
      <c r="Q17" s="42"/>
      <c r="R17" s="343"/>
      <c r="S17" s="344"/>
      <c r="T17" s="345"/>
    </row>
    <row r="18" spans="1:20" ht="117.75" customHeight="1" thickBot="1">
      <c r="A18" s="24" t="s">
        <v>15</v>
      </c>
      <c r="B18" s="9" t="s">
        <v>7</v>
      </c>
      <c r="C18" s="333"/>
      <c r="D18" s="336"/>
      <c r="E18" s="339"/>
      <c r="F18" s="369"/>
      <c r="P18" s="49"/>
      <c r="Q18" s="50"/>
      <c r="R18" s="343"/>
      <c r="S18" s="344"/>
      <c r="T18" s="345"/>
    </row>
    <row r="19" spans="1:20" ht="48.75" customHeight="1" thickBot="1">
      <c r="A19" s="24" t="s">
        <v>16</v>
      </c>
      <c r="B19" s="9" t="s">
        <v>10</v>
      </c>
      <c r="C19" s="334"/>
      <c r="D19" s="337"/>
      <c r="E19" s="340"/>
      <c r="F19" s="370"/>
      <c r="P19" s="49"/>
      <c r="Q19" s="50"/>
      <c r="R19" s="343"/>
      <c r="S19" s="344"/>
      <c r="T19" s="345"/>
    </row>
    <row r="20" spans="1:20" ht="48" customHeight="1" thickBot="1">
      <c r="A20" s="7" t="s">
        <v>17</v>
      </c>
      <c r="B20" s="4"/>
      <c r="C20" s="335">
        <f>E20*E5*6</f>
        <v>25995.599999999999</v>
      </c>
      <c r="D20" s="335">
        <f>E20*E5</f>
        <v>4332.5999999999995</v>
      </c>
      <c r="E20" s="338">
        <v>1.45</v>
      </c>
      <c r="F20" s="368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69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69"/>
      <c r="P22" s="51"/>
      <c r="Q22" s="50"/>
      <c r="R22" s="344"/>
      <c r="S22" s="344"/>
      <c r="T22" s="345"/>
    </row>
    <row r="23" spans="1:20" ht="41.25" customHeight="1" thickBot="1">
      <c r="A23" s="10" t="s">
        <v>20</v>
      </c>
      <c r="B23" s="9" t="s">
        <v>7</v>
      </c>
      <c r="C23" s="336"/>
      <c r="D23" s="336"/>
      <c r="E23" s="339"/>
      <c r="F23" s="369"/>
      <c r="P23" s="51"/>
      <c r="Q23" s="50"/>
      <c r="R23" s="344"/>
      <c r="S23" s="344"/>
      <c r="T23" s="345"/>
    </row>
    <row r="24" spans="1:20" ht="39" customHeight="1" thickBot="1">
      <c r="A24" s="10" t="s">
        <v>21</v>
      </c>
      <c r="B24" s="9" t="s">
        <v>10</v>
      </c>
      <c r="C24" s="336"/>
      <c r="D24" s="336"/>
      <c r="E24" s="339"/>
      <c r="F24" s="369"/>
      <c r="P24" s="51"/>
      <c r="Q24" s="50"/>
      <c r="R24" s="344"/>
      <c r="S24" s="344"/>
      <c r="T24" s="345"/>
    </row>
    <row r="25" spans="1:20" ht="56.25" customHeight="1" thickBot="1">
      <c r="A25" s="10" t="s">
        <v>22</v>
      </c>
      <c r="B25" s="9" t="s">
        <v>10</v>
      </c>
      <c r="C25" s="337"/>
      <c r="D25" s="337"/>
      <c r="E25" s="340"/>
      <c r="F25" s="370"/>
      <c r="P25" s="51"/>
      <c r="Q25" s="50"/>
      <c r="R25" s="344"/>
      <c r="S25" s="344"/>
      <c r="T25" s="345"/>
    </row>
    <row r="26" spans="1:20" ht="48" customHeight="1" thickBot="1">
      <c r="A26" s="7" t="s">
        <v>23</v>
      </c>
      <c r="B26" s="4"/>
      <c r="C26" s="335">
        <f>E26*E5*6</f>
        <v>1434.24</v>
      </c>
      <c r="D26" s="335">
        <f>E26*E5</f>
        <v>239.04</v>
      </c>
      <c r="E26" s="338">
        <v>0.08</v>
      </c>
      <c r="F26" s="368"/>
      <c r="P26" s="48"/>
      <c r="Q26" s="42"/>
      <c r="R26" s="344"/>
      <c r="S26" s="344"/>
      <c r="T26" s="345"/>
    </row>
    <row r="27" spans="1:20" ht="55.5" customHeight="1" thickBot="1">
      <c r="A27" s="10" t="s">
        <v>24</v>
      </c>
      <c r="B27" s="9" t="s">
        <v>7</v>
      </c>
      <c r="C27" s="336"/>
      <c r="D27" s="336"/>
      <c r="E27" s="339"/>
      <c r="F27" s="369"/>
      <c r="P27" s="51"/>
      <c r="Q27" s="50"/>
      <c r="R27" s="344"/>
      <c r="S27" s="344"/>
      <c r="T27" s="345"/>
    </row>
    <row r="28" spans="1:20" ht="62.25" customHeight="1" thickBot="1">
      <c r="A28" s="10" t="s">
        <v>25</v>
      </c>
      <c r="B28" s="9" t="s">
        <v>7</v>
      </c>
      <c r="C28" s="336"/>
      <c r="D28" s="336"/>
      <c r="E28" s="339"/>
      <c r="F28" s="369"/>
      <c r="P28" s="51"/>
      <c r="Q28" s="50"/>
      <c r="R28" s="344"/>
      <c r="S28" s="344"/>
      <c r="T28" s="345"/>
    </row>
    <row r="29" spans="1:20" ht="57.75" customHeight="1" thickBot="1">
      <c r="A29" s="10" t="s">
        <v>16</v>
      </c>
      <c r="B29" s="9" t="s">
        <v>10</v>
      </c>
      <c r="C29" s="337"/>
      <c r="D29" s="337"/>
      <c r="E29" s="340"/>
      <c r="F29" s="370"/>
      <c r="P29" s="51"/>
      <c r="Q29" s="50"/>
      <c r="R29" s="344"/>
      <c r="S29" s="344"/>
      <c r="T29" s="345"/>
    </row>
    <row r="30" spans="1:20" ht="43.5" customHeight="1" thickBot="1">
      <c r="A30" s="7" t="s">
        <v>26</v>
      </c>
      <c r="B30" s="4"/>
      <c r="C30" s="332">
        <f>E30*E5*6</f>
        <v>5557.68</v>
      </c>
      <c r="D30" s="335">
        <f>E30*E5</f>
        <v>926.28</v>
      </c>
      <c r="E30" s="338">
        <v>0.31</v>
      </c>
      <c r="F30" s="368"/>
      <c r="P30" s="48"/>
      <c r="Q30" s="42"/>
      <c r="R30" s="343"/>
      <c r="S30" s="344"/>
      <c r="T30" s="345"/>
    </row>
    <row r="31" spans="1:20" ht="54" customHeight="1" thickBot="1">
      <c r="A31" s="24" t="s">
        <v>27</v>
      </c>
      <c r="B31" s="9" t="s">
        <v>7</v>
      </c>
      <c r="C31" s="333"/>
      <c r="D31" s="336"/>
      <c r="E31" s="339"/>
      <c r="F31" s="369"/>
      <c r="P31" s="49"/>
      <c r="Q31" s="52"/>
      <c r="R31" s="343"/>
      <c r="S31" s="344"/>
      <c r="T31" s="345"/>
    </row>
    <row r="32" spans="1:20" ht="58.5" customHeight="1" thickBot="1">
      <c r="A32" s="24" t="s">
        <v>28</v>
      </c>
      <c r="B32" s="9" t="s">
        <v>7</v>
      </c>
      <c r="C32" s="333"/>
      <c r="D32" s="336"/>
      <c r="E32" s="339"/>
      <c r="F32" s="369"/>
      <c r="P32" s="49"/>
      <c r="Q32" s="52"/>
      <c r="R32" s="343"/>
      <c r="S32" s="344"/>
      <c r="T32" s="345"/>
    </row>
    <row r="33" spans="1:20" ht="62.25" customHeight="1" thickBot="1">
      <c r="A33" s="24" t="s">
        <v>29</v>
      </c>
      <c r="B33" s="9" t="s">
        <v>7</v>
      </c>
      <c r="C33" s="333"/>
      <c r="D33" s="336"/>
      <c r="E33" s="339"/>
      <c r="F33" s="369"/>
      <c r="P33" s="49"/>
      <c r="Q33" s="52"/>
      <c r="R33" s="343"/>
      <c r="S33" s="344"/>
      <c r="T33" s="345"/>
    </row>
    <row r="34" spans="1:20" ht="55.5" customHeight="1" thickBot="1">
      <c r="A34" s="24" t="s">
        <v>30</v>
      </c>
      <c r="B34" s="9" t="s">
        <v>7</v>
      </c>
      <c r="C34" s="333"/>
      <c r="D34" s="336"/>
      <c r="E34" s="339"/>
      <c r="F34" s="369"/>
      <c r="P34" s="49"/>
      <c r="Q34" s="52"/>
      <c r="R34" s="343"/>
      <c r="S34" s="344"/>
      <c r="T34" s="345"/>
    </row>
    <row r="35" spans="1:20" ht="59.25" customHeight="1" thickBot="1">
      <c r="A35" s="24" t="s">
        <v>16</v>
      </c>
      <c r="B35" s="4" t="s">
        <v>10</v>
      </c>
      <c r="C35" s="334"/>
      <c r="D35" s="337"/>
      <c r="E35" s="340"/>
      <c r="F35" s="370"/>
      <c r="P35" s="49"/>
      <c r="Q35" s="52"/>
      <c r="R35" s="343"/>
      <c r="S35" s="344"/>
      <c r="T35" s="345"/>
    </row>
    <row r="36" spans="1:20" ht="57" customHeight="1" thickBot="1">
      <c r="A36" s="7" t="s">
        <v>32</v>
      </c>
      <c r="B36" s="4"/>
      <c r="C36" s="332">
        <f>E36*E5*6</f>
        <v>358.56</v>
      </c>
      <c r="D36" s="335">
        <f>E36*E5</f>
        <v>59.76</v>
      </c>
      <c r="E36" s="338">
        <v>0.02</v>
      </c>
      <c r="F36" s="368"/>
      <c r="P36" s="48"/>
      <c r="Q36" s="42"/>
      <c r="R36" s="343"/>
      <c r="S36" s="344"/>
      <c r="T36" s="345"/>
    </row>
    <row r="37" spans="1:20" ht="78.75" customHeight="1" thickBot="1">
      <c r="A37" s="24" t="s">
        <v>33</v>
      </c>
      <c r="B37" s="9" t="s">
        <v>34</v>
      </c>
      <c r="C37" s="333"/>
      <c r="D37" s="336"/>
      <c r="E37" s="339"/>
      <c r="F37" s="369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40"/>
      <c r="F38" s="370"/>
      <c r="P38" s="49"/>
      <c r="Q38" s="52"/>
      <c r="R38" s="343"/>
      <c r="S38" s="344"/>
      <c r="T38" s="345"/>
    </row>
    <row r="39" spans="1:20" ht="81" customHeight="1" thickBot="1">
      <c r="A39" s="7" t="s">
        <v>35</v>
      </c>
      <c r="B39" s="4" t="s">
        <v>34</v>
      </c>
      <c r="C39" s="25">
        <f>E39*E5*6</f>
        <v>179.28</v>
      </c>
      <c r="D39" s="25">
        <f>E39*E5</f>
        <v>29.88</v>
      </c>
      <c r="E39" s="103">
        <v>0.01</v>
      </c>
      <c r="F39" s="131"/>
      <c r="P39" s="48"/>
      <c r="Q39" s="42"/>
      <c r="R39" s="53"/>
      <c r="S39" s="53"/>
      <c r="T39" s="54"/>
    </row>
    <row r="40" spans="1:20" ht="60.75" customHeight="1" thickBot="1">
      <c r="A40" s="7" t="s">
        <v>36</v>
      </c>
      <c r="B40" s="4"/>
      <c r="C40" s="364">
        <f>E40*E5*6</f>
        <v>358.56</v>
      </c>
      <c r="D40" s="341">
        <f>E40*E5</f>
        <v>59.76</v>
      </c>
      <c r="E40" s="342">
        <v>0.02</v>
      </c>
      <c r="F40" s="368"/>
      <c r="P40" s="48"/>
      <c r="Q40" s="42"/>
      <c r="R40" s="343"/>
      <c r="S40" s="344"/>
      <c r="T40" s="345"/>
    </row>
    <row r="41" spans="1:20" ht="84" customHeight="1" thickBot="1">
      <c r="A41" s="24" t="s">
        <v>37</v>
      </c>
      <c r="B41" s="4" t="s">
        <v>34</v>
      </c>
      <c r="C41" s="334"/>
      <c r="D41" s="337"/>
      <c r="E41" s="340"/>
      <c r="F41" s="370"/>
      <c r="P41" s="49"/>
      <c r="Q41" s="42"/>
      <c r="R41" s="343"/>
      <c r="S41" s="344"/>
      <c r="T41" s="345"/>
    </row>
    <row r="42" spans="1:20" ht="61.5" customHeight="1" thickBot="1">
      <c r="A42" s="7" t="s">
        <v>38</v>
      </c>
      <c r="B42" s="12"/>
      <c r="C42" s="332">
        <f>E42*E5*6</f>
        <v>179.28</v>
      </c>
      <c r="D42" s="335">
        <f>E42*E5</f>
        <v>29.88</v>
      </c>
      <c r="E42" s="338">
        <v>0.01</v>
      </c>
      <c r="F42" s="368"/>
      <c r="P42" s="48"/>
      <c r="Q42" s="41"/>
      <c r="R42" s="343"/>
      <c r="S42" s="344"/>
      <c r="T42" s="345"/>
    </row>
    <row r="43" spans="1:20" ht="103.5" customHeight="1" thickBot="1">
      <c r="A43" s="24" t="s">
        <v>39</v>
      </c>
      <c r="B43" s="12" t="s">
        <v>7</v>
      </c>
      <c r="C43" s="334"/>
      <c r="D43" s="337"/>
      <c r="E43" s="340"/>
      <c r="F43" s="370"/>
      <c r="P43" s="49"/>
      <c r="Q43" s="41"/>
      <c r="R43" s="343"/>
      <c r="S43" s="344"/>
      <c r="T43" s="345"/>
    </row>
    <row r="44" spans="1:20" s="31" customFormat="1" ht="39" customHeight="1" thickBot="1">
      <c r="A44" s="32" t="s">
        <v>40</v>
      </c>
      <c r="B44" s="28"/>
      <c r="C44" s="29">
        <f>D44*6</f>
        <v>70098.48</v>
      </c>
      <c r="D44" s="36">
        <f>E44*E5</f>
        <v>11683.08</v>
      </c>
      <c r="E44" s="102">
        <f>E45+E48+E51+E56+E59</f>
        <v>3.91</v>
      </c>
      <c r="F44" s="135">
        <v>70098.48</v>
      </c>
      <c r="G44" s="97"/>
      <c r="P44" s="55"/>
      <c r="Q44" s="44"/>
      <c r="R44" s="45"/>
      <c r="S44" s="56"/>
      <c r="T44" s="46"/>
    </row>
    <row r="45" spans="1:20" ht="33" customHeight="1" thickBot="1">
      <c r="A45" s="7" t="s">
        <v>41</v>
      </c>
      <c r="B45" s="6"/>
      <c r="C45" s="364">
        <f>E45*E5*6</f>
        <v>5019.84</v>
      </c>
      <c r="D45" s="371">
        <f>E45*E5</f>
        <v>836.6400000000001</v>
      </c>
      <c r="E45" s="342">
        <v>0.28000000000000003</v>
      </c>
      <c r="F45" s="368"/>
      <c r="P45" s="48"/>
      <c r="Q45" s="57"/>
      <c r="R45" s="343"/>
      <c r="S45" s="345"/>
      <c r="T45" s="345"/>
    </row>
    <row r="46" spans="1:20" ht="15.75" thickBot="1">
      <c r="A46" s="24" t="s">
        <v>42</v>
      </c>
      <c r="B46" s="4" t="s">
        <v>7</v>
      </c>
      <c r="C46" s="333"/>
      <c r="D46" s="372"/>
      <c r="E46" s="339"/>
      <c r="F46" s="369"/>
      <c r="P46" s="49"/>
      <c r="Q46" s="58"/>
      <c r="R46" s="343"/>
      <c r="S46" s="345"/>
      <c r="T46" s="345"/>
    </row>
    <row r="47" spans="1:20" ht="63" customHeight="1" thickBot="1">
      <c r="A47" s="24" t="s">
        <v>43</v>
      </c>
      <c r="B47" s="4" t="s">
        <v>10</v>
      </c>
      <c r="C47" s="334"/>
      <c r="D47" s="373"/>
      <c r="E47" s="340"/>
      <c r="F47" s="370"/>
      <c r="P47" s="49"/>
      <c r="Q47" s="58"/>
      <c r="R47" s="343"/>
      <c r="S47" s="345"/>
      <c r="T47" s="345"/>
    </row>
    <row r="48" spans="1:20" ht="33.75" customHeight="1" thickBot="1">
      <c r="A48" s="7" t="s">
        <v>44</v>
      </c>
      <c r="B48" s="6"/>
      <c r="C48" s="332">
        <f>E48*E5*6</f>
        <v>21872.16</v>
      </c>
      <c r="D48" s="335">
        <f>E48*E5</f>
        <v>3645.36</v>
      </c>
      <c r="E48" s="338">
        <v>1.22</v>
      </c>
      <c r="F48" s="368"/>
      <c r="P48" s="48"/>
      <c r="Q48" s="57"/>
      <c r="R48" s="343"/>
      <c r="S48" s="344"/>
      <c r="T48" s="345"/>
    </row>
    <row r="49" spans="1:20" ht="68.25" customHeight="1" thickBot="1">
      <c r="A49" s="24" t="s">
        <v>45</v>
      </c>
      <c r="B49" s="12" t="s">
        <v>46</v>
      </c>
      <c r="C49" s="333"/>
      <c r="D49" s="336"/>
      <c r="E49" s="339"/>
      <c r="F49" s="369"/>
      <c r="P49" s="49"/>
      <c r="Q49" s="41"/>
      <c r="R49" s="343"/>
      <c r="S49" s="344"/>
      <c r="T49" s="345"/>
    </row>
    <row r="50" spans="1:20" ht="59.25" customHeight="1" thickBot="1">
      <c r="A50" s="24" t="s">
        <v>47</v>
      </c>
      <c r="B50" s="4" t="s">
        <v>48</v>
      </c>
      <c r="C50" s="334"/>
      <c r="D50" s="337"/>
      <c r="E50" s="340"/>
      <c r="F50" s="370"/>
      <c r="P50" s="49"/>
      <c r="Q50" s="42"/>
      <c r="R50" s="343"/>
      <c r="S50" s="344"/>
      <c r="T50" s="345"/>
    </row>
    <row r="51" spans="1:20" ht="35.25" customHeight="1" thickBot="1">
      <c r="A51" s="7" t="s">
        <v>49</v>
      </c>
      <c r="B51" s="6"/>
      <c r="C51" s="335">
        <f>E51*E5*6</f>
        <v>16135.2</v>
      </c>
      <c r="D51" s="335">
        <f>E51*E5</f>
        <v>2689.2000000000003</v>
      </c>
      <c r="E51" s="338">
        <v>0.9</v>
      </c>
      <c r="F51" s="368"/>
      <c r="P51" s="48"/>
      <c r="Q51" s="57"/>
      <c r="R51" s="344"/>
      <c r="S51" s="344"/>
      <c r="T51" s="345"/>
    </row>
    <row r="52" spans="1:20" ht="39" customHeight="1" thickBot="1">
      <c r="A52" s="24" t="s">
        <v>50</v>
      </c>
      <c r="B52" s="12" t="s">
        <v>34</v>
      </c>
      <c r="C52" s="336"/>
      <c r="D52" s="336"/>
      <c r="E52" s="339"/>
      <c r="F52" s="369"/>
      <c r="P52" s="49"/>
      <c r="Q52" s="59"/>
      <c r="R52" s="344"/>
      <c r="S52" s="344"/>
      <c r="T52" s="345"/>
    </row>
    <row r="53" spans="1:20" ht="26.25" customHeight="1" thickBot="1">
      <c r="A53" s="13" t="s">
        <v>51</v>
      </c>
      <c r="B53" s="12" t="s">
        <v>34</v>
      </c>
      <c r="C53" s="336"/>
      <c r="D53" s="336"/>
      <c r="E53" s="339"/>
      <c r="F53" s="369"/>
      <c r="P53" s="60"/>
      <c r="Q53" s="59"/>
      <c r="R53" s="344"/>
      <c r="S53" s="344"/>
      <c r="T53" s="345"/>
    </row>
    <row r="54" spans="1:20" ht="27.75" customHeight="1" thickBot="1">
      <c r="A54" s="13" t="s">
        <v>52</v>
      </c>
      <c r="B54" s="12" t="s">
        <v>10</v>
      </c>
      <c r="C54" s="336"/>
      <c r="D54" s="336"/>
      <c r="E54" s="339"/>
      <c r="F54" s="369"/>
      <c r="P54" s="60"/>
      <c r="Q54" s="59"/>
      <c r="R54" s="344"/>
      <c r="S54" s="344"/>
      <c r="T54" s="345"/>
    </row>
    <row r="55" spans="1:20" ht="36" customHeight="1" thickBot="1">
      <c r="A55" s="24" t="s">
        <v>53</v>
      </c>
      <c r="B55" s="4" t="s">
        <v>34</v>
      </c>
      <c r="C55" s="337"/>
      <c r="D55" s="337"/>
      <c r="E55" s="340"/>
      <c r="F55" s="370"/>
      <c r="P55" s="49"/>
      <c r="Q55" s="58"/>
      <c r="R55" s="344"/>
      <c r="S55" s="344"/>
      <c r="T55" s="345"/>
    </row>
    <row r="56" spans="1:20" ht="33.75" customHeight="1" thickBot="1">
      <c r="A56" s="7" t="s">
        <v>54</v>
      </c>
      <c r="B56" s="6"/>
      <c r="C56" s="335">
        <f>E56*E5*6</f>
        <v>4661.28</v>
      </c>
      <c r="D56" s="335">
        <f>E56*E5</f>
        <v>776.88</v>
      </c>
      <c r="E56" s="338">
        <v>0.26</v>
      </c>
      <c r="F56" s="368"/>
      <c r="P56" s="48"/>
      <c r="Q56" s="57"/>
      <c r="R56" s="344"/>
      <c r="S56" s="344"/>
      <c r="T56" s="345"/>
    </row>
    <row r="57" spans="1:20" ht="64.5" customHeight="1" thickBot="1">
      <c r="A57" s="24" t="s">
        <v>55</v>
      </c>
      <c r="B57" s="4" t="s">
        <v>31</v>
      </c>
      <c r="C57" s="336"/>
      <c r="D57" s="336"/>
      <c r="E57" s="339"/>
      <c r="F57" s="369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6"/>
      <c r="D58" s="336"/>
      <c r="E58" s="339"/>
      <c r="F58" s="370"/>
      <c r="P58" s="49"/>
      <c r="Q58" s="42"/>
      <c r="R58" s="344"/>
      <c r="S58" s="344"/>
      <c r="T58" s="345"/>
    </row>
    <row r="59" spans="1:20" ht="36.75" customHeight="1" thickBot="1">
      <c r="A59" s="7" t="s">
        <v>118</v>
      </c>
      <c r="B59" s="89" t="s">
        <v>83</v>
      </c>
      <c r="C59" s="91">
        <f>E59*D5*6</f>
        <v>22410</v>
      </c>
      <c r="D59" s="91">
        <f>E59*E5</f>
        <v>3735</v>
      </c>
      <c r="E59" s="210">
        <v>1.25</v>
      </c>
      <c r="F59" s="131"/>
      <c r="P59" s="48"/>
      <c r="Q59" s="57"/>
      <c r="R59" s="87"/>
      <c r="S59" s="87"/>
      <c r="T59" s="88"/>
    </row>
    <row r="60" spans="1:20" s="31" customFormat="1" ht="42.75" customHeight="1" thickBot="1">
      <c r="A60" s="32" t="s">
        <v>60</v>
      </c>
      <c r="B60" s="90"/>
      <c r="C60" s="92">
        <f>D60*6</f>
        <v>112050</v>
      </c>
      <c r="D60" s="92">
        <f>E60*E5</f>
        <v>18675</v>
      </c>
      <c r="E60" s="105">
        <f>E61+E67+E73+E78+E81</f>
        <v>6.25</v>
      </c>
      <c r="F60" s="134">
        <v>112050</v>
      </c>
      <c r="G60" s="97"/>
      <c r="P60" s="55"/>
      <c r="Q60" s="44"/>
      <c r="R60" s="61"/>
      <c r="S60" s="61"/>
      <c r="T60" s="62"/>
    </row>
    <row r="61" spans="1:20" ht="45" customHeight="1" thickBot="1">
      <c r="A61" s="7" t="s">
        <v>61</v>
      </c>
      <c r="B61" s="12"/>
      <c r="C61" s="336">
        <f>E61*E5*6</f>
        <v>32449.68</v>
      </c>
      <c r="D61" s="336">
        <f>E61*E5</f>
        <v>5408.28</v>
      </c>
      <c r="E61" s="339">
        <v>1.81</v>
      </c>
      <c r="F61" s="368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69"/>
      <c r="P62" s="49"/>
      <c r="Q62" s="42"/>
      <c r="R62" s="344"/>
      <c r="S62" s="344"/>
      <c r="T62" s="345"/>
    </row>
    <row r="63" spans="1:20" ht="15.75" thickBot="1">
      <c r="A63" s="209" t="s">
        <v>123</v>
      </c>
      <c r="B63" s="147" t="s">
        <v>124</v>
      </c>
      <c r="C63" s="336"/>
      <c r="D63" s="336"/>
      <c r="E63" s="339"/>
      <c r="F63" s="369"/>
      <c r="P63" s="208"/>
      <c r="Q63" s="42"/>
      <c r="R63" s="344"/>
      <c r="S63" s="344"/>
      <c r="T63" s="345"/>
    </row>
    <row r="64" spans="1:20" ht="60" customHeight="1">
      <c r="A64" s="347" t="s">
        <v>89</v>
      </c>
      <c r="B64" s="366" t="s">
        <v>7</v>
      </c>
      <c r="C64" s="336"/>
      <c r="D64" s="336"/>
      <c r="E64" s="339"/>
      <c r="F64" s="369"/>
      <c r="P64" s="49"/>
      <c r="Q64" s="41"/>
      <c r="R64" s="344"/>
      <c r="S64" s="344"/>
      <c r="T64" s="345"/>
    </row>
    <row r="65" spans="1:20" ht="3.75" customHeight="1" thickBot="1">
      <c r="A65" s="349"/>
      <c r="B65" s="367"/>
      <c r="C65" s="336"/>
      <c r="D65" s="336"/>
      <c r="E65" s="339"/>
      <c r="F65" s="369"/>
      <c r="P65" s="49"/>
      <c r="Q65" s="41"/>
      <c r="R65" s="344"/>
      <c r="S65" s="344"/>
      <c r="T65" s="345"/>
    </row>
    <row r="66" spans="1:20" ht="34.5" customHeight="1" thickBot="1">
      <c r="A66" s="24" t="s">
        <v>65</v>
      </c>
      <c r="B66" s="12" t="s">
        <v>10</v>
      </c>
      <c r="C66" s="337"/>
      <c r="D66" s="337"/>
      <c r="E66" s="340"/>
      <c r="F66" s="370"/>
      <c r="P66" s="49"/>
      <c r="Q66" s="41"/>
      <c r="R66" s="344"/>
      <c r="S66" s="344"/>
      <c r="T66" s="345"/>
    </row>
    <row r="67" spans="1:20" ht="79.5" customHeight="1" thickBot="1">
      <c r="A67" s="7" t="s">
        <v>66</v>
      </c>
      <c r="B67" s="12"/>
      <c r="C67" s="335">
        <f>E67*E5*6</f>
        <v>28684.800000000003</v>
      </c>
      <c r="D67" s="335">
        <f>E67*E5</f>
        <v>4780.8</v>
      </c>
      <c r="E67" s="338">
        <v>1.6</v>
      </c>
      <c r="F67" s="368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69"/>
      <c r="P68" s="49"/>
      <c r="Q68" s="42"/>
      <c r="R68" s="344"/>
      <c r="S68" s="344"/>
      <c r="T68" s="345"/>
    </row>
    <row r="69" spans="1:20" ht="37.5" customHeight="1" thickBot="1">
      <c r="A69" s="24" t="s">
        <v>68</v>
      </c>
      <c r="B69" s="4" t="s">
        <v>10</v>
      </c>
      <c r="C69" s="336"/>
      <c r="D69" s="336"/>
      <c r="E69" s="339"/>
      <c r="F69" s="369"/>
      <c r="P69" s="49"/>
      <c r="Q69" s="42"/>
      <c r="R69" s="344"/>
      <c r="S69" s="344"/>
      <c r="T69" s="345"/>
    </row>
    <row r="70" spans="1:20" ht="36" customHeight="1" thickBot="1">
      <c r="A70" s="24" t="s">
        <v>69</v>
      </c>
      <c r="B70" s="4" t="s">
        <v>10</v>
      </c>
      <c r="C70" s="336"/>
      <c r="D70" s="336"/>
      <c r="E70" s="339"/>
      <c r="F70" s="369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69"/>
      <c r="P71" s="49"/>
      <c r="Q71" s="42"/>
      <c r="R71" s="344"/>
      <c r="S71" s="344"/>
      <c r="T71" s="345"/>
    </row>
    <row r="72" spans="1:20" ht="25.5" customHeight="1" thickBot="1">
      <c r="A72" s="24" t="s">
        <v>71</v>
      </c>
      <c r="B72" s="4" t="s">
        <v>72</v>
      </c>
      <c r="C72" s="337"/>
      <c r="D72" s="337"/>
      <c r="E72" s="340"/>
      <c r="F72" s="370"/>
      <c r="P72" s="49"/>
      <c r="Q72" s="42"/>
      <c r="R72" s="344"/>
      <c r="S72" s="344"/>
      <c r="T72" s="345"/>
    </row>
    <row r="73" spans="1:20" ht="25.5" customHeight="1" thickBot="1">
      <c r="A73" s="7" t="s">
        <v>73</v>
      </c>
      <c r="B73" s="12"/>
      <c r="C73" s="335">
        <f>E73*E5*6</f>
        <v>10756.8</v>
      </c>
      <c r="D73" s="335">
        <f>E73*E5</f>
        <v>1792.8</v>
      </c>
      <c r="E73" s="338">
        <v>0.6</v>
      </c>
      <c r="F73" s="368"/>
      <c r="P73" s="48"/>
      <c r="Q73" s="41"/>
      <c r="R73" s="344"/>
      <c r="S73" s="344"/>
      <c r="T73" s="345"/>
    </row>
    <row r="74" spans="1:20" ht="27.75" customHeight="1" thickBot="1">
      <c r="A74" s="24" t="s">
        <v>74</v>
      </c>
      <c r="B74" s="12" t="s">
        <v>75</v>
      </c>
      <c r="C74" s="336"/>
      <c r="D74" s="336"/>
      <c r="E74" s="339"/>
      <c r="F74" s="369"/>
      <c r="P74" s="49"/>
      <c r="Q74" s="41"/>
      <c r="R74" s="344"/>
      <c r="S74" s="344"/>
      <c r="T74" s="345"/>
    </row>
    <row r="75" spans="1:20" ht="28.5" customHeight="1" thickBot="1">
      <c r="A75" s="24" t="s">
        <v>76</v>
      </c>
      <c r="B75" s="12" t="s">
        <v>10</v>
      </c>
      <c r="C75" s="336"/>
      <c r="D75" s="336"/>
      <c r="E75" s="339"/>
      <c r="F75" s="369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69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70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E78*D5*6</f>
        <v>29222.639999999999</v>
      </c>
      <c r="D78" s="335">
        <f>E78*E5</f>
        <v>4870.4399999999996</v>
      </c>
      <c r="E78" s="338">
        <v>1.63</v>
      </c>
      <c r="F78" s="368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69"/>
      <c r="P79" s="49"/>
      <c r="Q79" s="42"/>
      <c r="R79" s="343"/>
      <c r="S79" s="344"/>
      <c r="T79" s="345"/>
    </row>
    <row r="80" spans="1:20" ht="81" customHeight="1" thickBot="1">
      <c r="A80" s="24" t="s">
        <v>81</v>
      </c>
      <c r="B80" s="4" t="s">
        <v>10</v>
      </c>
      <c r="C80" s="334"/>
      <c r="D80" s="337"/>
      <c r="E80" s="340"/>
      <c r="F80" s="370"/>
      <c r="P80" s="49"/>
      <c r="Q80" s="42"/>
      <c r="R80" s="343"/>
      <c r="S80" s="344"/>
      <c r="T80" s="345"/>
    </row>
    <row r="81" spans="1:20" ht="68.25" customHeight="1" thickBot="1">
      <c r="A81" s="7" t="s">
        <v>82</v>
      </c>
      <c r="B81" s="4" t="s">
        <v>83</v>
      </c>
      <c r="C81" s="25">
        <f>E81*D5*6</f>
        <v>10936.08</v>
      </c>
      <c r="D81" s="25">
        <f>E81*E5</f>
        <v>1822.68</v>
      </c>
      <c r="E81" s="211">
        <v>0.61</v>
      </c>
      <c r="F81" s="108"/>
      <c r="P81" s="48"/>
      <c r="Q81" s="42"/>
      <c r="R81" s="53"/>
      <c r="S81" s="53"/>
      <c r="T81" s="54"/>
    </row>
    <row r="82" spans="1:20" s="31" customFormat="1" ht="27" customHeight="1" thickBot="1">
      <c r="A82" s="27" t="s">
        <v>84</v>
      </c>
      <c r="B82" s="35"/>
      <c r="C82" s="34">
        <f>D82*6</f>
        <v>0</v>
      </c>
      <c r="D82" s="34">
        <f>E82*E5</f>
        <v>0</v>
      </c>
      <c r="E82" s="212">
        <v>0</v>
      </c>
      <c r="F82" s="109"/>
      <c r="P82" s="43"/>
      <c r="Q82" s="63"/>
      <c r="R82" s="61"/>
      <c r="S82" s="61"/>
      <c r="T82" s="62"/>
    </row>
    <row r="83" spans="1:20" ht="29.25" customHeight="1" thickBot="1">
      <c r="A83" s="15" t="s">
        <v>85</v>
      </c>
      <c r="B83" s="12" t="s">
        <v>46</v>
      </c>
      <c r="C83" s="26">
        <f>D83*3</f>
        <v>2241</v>
      </c>
      <c r="D83" s="26">
        <f>E83*E5</f>
        <v>747</v>
      </c>
      <c r="E83" s="213">
        <v>0.25</v>
      </c>
      <c r="F83" s="202">
        <v>2241</v>
      </c>
      <c r="P83" s="64"/>
      <c r="Q83" s="41"/>
      <c r="R83" s="65"/>
      <c r="S83" s="65"/>
      <c r="T83" s="66"/>
    </row>
    <row r="84" spans="1:20" ht="57.75" thickBot="1">
      <c r="A84" s="27" t="s">
        <v>119</v>
      </c>
      <c r="B84" s="94"/>
      <c r="C84" s="34">
        <v>0</v>
      </c>
      <c r="D84" s="34">
        <v>0</v>
      </c>
      <c r="E84" s="212">
        <v>0</v>
      </c>
      <c r="F84" s="108"/>
      <c r="P84" s="64"/>
      <c r="Q84" s="41"/>
      <c r="R84" s="65"/>
      <c r="S84" s="65"/>
      <c r="T84" s="66"/>
    </row>
    <row r="85" spans="1:20" ht="47.25" customHeight="1" thickBot="1">
      <c r="A85" s="27" t="s">
        <v>126</v>
      </c>
      <c r="B85" s="94"/>
      <c r="C85" s="34">
        <v>10517.89</v>
      </c>
      <c r="D85" s="34"/>
      <c r="E85" s="106"/>
      <c r="F85" s="236">
        <v>10517.89</v>
      </c>
      <c r="P85" s="64"/>
      <c r="Q85" s="41"/>
      <c r="R85" s="65"/>
      <c r="S85" s="65"/>
      <c r="T85" s="66"/>
    </row>
    <row r="86" spans="1:20" ht="50.25" customHeight="1" thickBot="1">
      <c r="A86" s="27" t="s">
        <v>129</v>
      </c>
      <c r="B86" s="94"/>
      <c r="C86" s="34">
        <v>717</v>
      </c>
      <c r="D86" s="34"/>
      <c r="E86" s="106"/>
      <c r="F86" s="236">
        <v>717</v>
      </c>
      <c r="P86" s="64"/>
      <c r="Q86" s="41"/>
      <c r="R86" s="65"/>
      <c r="S86" s="65"/>
      <c r="T86" s="66"/>
    </row>
    <row r="87" spans="1:20" ht="42.75" customHeight="1" thickBot="1">
      <c r="A87" s="27" t="s">
        <v>136</v>
      </c>
      <c r="B87" s="94"/>
      <c r="C87" s="34">
        <v>30.31</v>
      </c>
      <c r="D87" s="34"/>
      <c r="E87" s="106"/>
      <c r="F87" s="236">
        <v>30.31</v>
      </c>
      <c r="P87" s="64"/>
      <c r="Q87" s="41"/>
      <c r="R87" s="65"/>
      <c r="S87" s="65"/>
      <c r="T87" s="66"/>
    </row>
    <row r="88" spans="1:20" ht="25.5" customHeight="1" thickBot="1">
      <c r="A88" s="5" t="s">
        <v>86</v>
      </c>
      <c r="B88" s="16"/>
      <c r="C88" s="26">
        <f>C83+C60+C44+C8+C85+C86+C87</f>
        <v>232586.36</v>
      </c>
      <c r="D88" s="26">
        <f>D83+D60+D44+D8</f>
        <v>37260.36</v>
      </c>
      <c r="E88" s="107">
        <f>E83+E60+E44+E8</f>
        <v>12.469999999999999</v>
      </c>
      <c r="F88" s="224">
        <f>F8+F44+F60+F85+F86+F87+F83</f>
        <v>232586.36</v>
      </c>
      <c r="I88" s="96"/>
      <c r="P88" s="67"/>
      <c r="Q88" s="68"/>
      <c r="R88" s="65"/>
      <c r="S88" s="65"/>
      <c r="T88" s="66"/>
    </row>
    <row r="89" spans="1:20" ht="16.5">
      <c r="A89" s="396" t="s">
        <v>132</v>
      </c>
      <c r="B89" s="365"/>
      <c r="C89" s="365"/>
      <c r="D89" s="365"/>
      <c r="E89" s="365"/>
      <c r="F89" s="313">
        <v>173742.86</v>
      </c>
      <c r="I89" s="96"/>
    </row>
    <row r="90" spans="1:20" ht="16.5">
      <c r="A90" s="396" t="s">
        <v>133</v>
      </c>
      <c r="B90" s="365"/>
      <c r="C90" s="365"/>
      <c r="D90" s="365"/>
      <c r="E90" s="365"/>
      <c r="F90" s="303">
        <v>234119.48</v>
      </c>
    </row>
    <row r="91" spans="1:20" ht="16.5">
      <c r="A91" s="396" t="s">
        <v>134</v>
      </c>
      <c r="B91" s="365"/>
      <c r="C91" s="365"/>
      <c r="D91" s="365"/>
      <c r="E91" s="365"/>
      <c r="F91" s="303">
        <v>172209.74</v>
      </c>
    </row>
    <row r="92" spans="1:20" ht="16.5">
      <c r="A92" s="218"/>
      <c r="B92" s="219"/>
      <c r="C92" s="219"/>
      <c r="D92" s="219"/>
      <c r="E92" s="219"/>
      <c r="F92" s="220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28">
    <mergeCell ref="A2:E2"/>
    <mergeCell ref="P2:T2"/>
    <mergeCell ref="C9:C13"/>
    <mergeCell ref="D9:D13"/>
    <mergeCell ref="E9:E13"/>
    <mergeCell ref="R9:R13"/>
    <mergeCell ref="S9:S13"/>
    <mergeCell ref="T9:T13"/>
    <mergeCell ref="C17:C19"/>
    <mergeCell ref="D17:D19"/>
    <mergeCell ref="E17:E19"/>
    <mergeCell ref="R17:R19"/>
    <mergeCell ref="S17:S19"/>
    <mergeCell ref="T17:T19"/>
    <mergeCell ref="C14:C16"/>
    <mergeCell ref="D14:D16"/>
    <mergeCell ref="E14:E16"/>
    <mergeCell ref="R14:R16"/>
    <mergeCell ref="S14:S16"/>
    <mergeCell ref="T14:T16"/>
    <mergeCell ref="F17:F19"/>
    <mergeCell ref="C26:C29"/>
    <mergeCell ref="D26:D29"/>
    <mergeCell ref="E26:E29"/>
    <mergeCell ref="R26:R29"/>
    <mergeCell ref="S26:S29"/>
    <mergeCell ref="T26:T29"/>
    <mergeCell ref="C20:C25"/>
    <mergeCell ref="D20:D25"/>
    <mergeCell ref="E20:E25"/>
    <mergeCell ref="R20:R25"/>
    <mergeCell ref="S20:S25"/>
    <mergeCell ref="T20:T25"/>
    <mergeCell ref="C36:C38"/>
    <mergeCell ref="D36:D38"/>
    <mergeCell ref="E36:E38"/>
    <mergeCell ref="R36:R38"/>
    <mergeCell ref="S36:S38"/>
    <mergeCell ref="T36:T38"/>
    <mergeCell ref="C30:C35"/>
    <mergeCell ref="D30:D35"/>
    <mergeCell ref="E30:E35"/>
    <mergeCell ref="R30:R35"/>
    <mergeCell ref="S30:S35"/>
    <mergeCell ref="T30:T35"/>
    <mergeCell ref="F30:F35"/>
    <mergeCell ref="D42:D43"/>
    <mergeCell ref="E42:E43"/>
    <mergeCell ref="R42:R43"/>
    <mergeCell ref="S42:S43"/>
    <mergeCell ref="T42:T43"/>
    <mergeCell ref="C40:C41"/>
    <mergeCell ref="D40:D41"/>
    <mergeCell ref="E40:E41"/>
    <mergeCell ref="R40:R41"/>
    <mergeCell ref="S40:S41"/>
    <mergeCell ref="T40:T41"/>
    <mergeCell ref="F40:F41"/>
    <mergeCell ref="R48:R50"/>
    <mergeCell ref="S48:S50"/>
    <mergeCell ref="T48:T50"/>
    <mergeCell ref="C45:C47"/>
    <mergeCell ref="D45:D47"/>
    <mergeCell ref="E45:E47"/>
    <mergeCell ref="R45:R47"/>
    <mergeCell ref="S45:S47"/>
    <mergeCell ref="T45:T47"/>
    <mergeCell ref="R67:R72"/>
    <mergeCell ref="C56:C58"/>
    <mergeCell ref="D56:D58"/>
    <mergeCell ref="E56:E58"/>
    <mergeCell ref="R56:R58"/>
    <mergeCell ref="S56:S58"/>
    <mergeCell ref="T56:T58"/>
    <mergeCell ref="C51:C55"/>
    <mergeCell ref="D51:D55"/>
    <mergeCell ref="E51:E55"/>
    <mergeCell ref="R51:R55"/>
    <mergeCell ref="S51:S55"/>
    <mergeCell ref="T51:T55"/>
    <mergeCell ref="S67:S72"/>
    <mergeCell ref="T67:T72"/>
    <mergeCell ref="C61:C66"/>
    <mergeCell ref="D61:D66"/>
    <mergeCell ref="E61:E66"/>
    <mergeCell ref="R61:R66"/>
    <mergeCell ref="S61:S66"/>
    <mergeCell ref="T61:T66"/>
    <mergeCell ref="C67:C72"/>
    <mergeCell ref="D67:D72"/>
    <mergeCell ref="E67:E72"/>
    <mergeCell ref="S78:S80"/>
    <mergeCell ref="T78:T80"/>
    <mergeCell ref="S73:S77"/>
    <mergeCell ref="T73:T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A89:E89"/>
    <mergeCell ref="A90:E90"/>
    <mergeCell ref="A91:E91"/>
    <mergeCell ref="F9:F13"/>
    <mergeCell ref="F14:F16"/>
    <mergeCell ref="F20:F25"/>
    <mergeCell ref="F26:F29"/>
    <mergeCell ref="F36:F38"/>
    <mergeCell ref="F42:F43"/>
    <mergeCell ref="F45:F47"/>
    <mergeCell ref="F48:F50"/>
    <mergeCell ref="F51:F55"/>
    <mergeCell ref="F56:F58"/>
    <mergeCell ref="F61:F66"/>
    <mergeCell ref="F67:F72"/>
    <mergeCell ref="F73:F77"/>
    <mergeCell ref="F78:F80"/>
    <mergeCell ref="A64:A65"/>
    <mergeCell ref="B64:B65"/>
    <mergeCell ref="A76:A77"/>
    <mergeCell ref="C48:C50"/>
    <mergeCell ref="D48:D50"/>
    <mergeCell ref="E48:E50"/>
    <mergeCell ref="C42:C43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95"/>
  <sheetViews>
    <sheetView topLeftCell="A81" workbookViewId="0">
      <selection sqref="A1:F95"/>
    </sheetView>
  </sheetViews>
  <sheetFormatPr defaultRowHeight="15"/>
  <cols>
    <col min="1" max="1" width="73.5703125" style="1" customWidth="1"/>
    <col min="2" max="2" width="15.5703125" style="69" customWidth="1"/>
    <col min="3" max="3" width="10.5703125" style="1" customWidth="1"/>
    <col min="4" max="5" width="10.7109375" style="1" customWidth="1"/>
    <col min="6" max="6" width="13.42578125" style="1" customWidth="1"/>
    <col min="7" max="7" width="9.140625" style="1"/>
    <col min="8" max="9" width="9.5703125" style="1" bestFit="1" customWidth="1"/>
    <col min="10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109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2726.8</v>
      </c>
      <c r="E5" s="23">
        <v>2726.8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110.25" customHeight="1" thickBot="1">
      <c r="A8" s="27" t="s">
        <v>3</v>
      </c>
      <c r="B8" s="28"/>
      <c r="C8" s="29">
        <f>D8*6</f>
        <v>33703.248</v>
      </c>
      <c r="D8" s="29">
        <f>E8*E5</f>
        <v>5617.2079999999996</v>
      </c>
      <c r="E8" s="102">
        <f>E9+E14+E17+E20+E26+E30+E36+E39+E40+E42</f>
        <v>2.0599999999999996</v>
      </c>
      <c r="F8" s="144">
        <v>33703.25</v>
      </c>
      <c r="P8" s="43"/>
      <c r="Q8" s="44"/>
      <c r="R8" s="45"/>
      <c r="S8" s="45"/>
      <c r="T8" s="46"/>
      <c r="U8" s="47"/>
    </row>
    <row r="9" spans="1:21" ht="41.25" customHeight="1" thickBot="1">
      <c r="A9" s="7" t="s">
        <v>4</v>
      </c>
      <c r="B9" s="4"/>
      <c r="C9" s="355">
        <f>D9*6</f>
        <v>981.64800000000002</v>
      </c>
      <c r="D9" s="358">
        <f>E9*E5</f>
        <v>163.608</v>
      </c>
      <c r="E9" s="361">
        <v>0.06</v>
      </c>
      <c r="F9" s="329"/>
      <c r="P9" s="48"/>
      <c r="Q9" s="42"/>
      <c r="R9" s="352"/>
      <c r="S9" s="353"/>
      <c r="T9" s="354"/>
    </row>
    <row r="10" spans="1:21" ht="38.2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6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0.2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0.2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3" customHeight="1" thickBot="1">
      <c r="A14" s="7" t="s">
        <v>11</v>
      </c>
      <c r="B14" s="4"/>
      <c r="C14" s="335">
        <f>D14*6</f>
        <v>1308.864</v>
      </c>
      <c r="D14" s="335">
        <f>E14*E5</f>
        <v>218.14400000000001</v>
      </c>
      <c r="E14" s="338">
        <v>0.08</v>
      </c>
      <c r="F14" s="329"/>
      <c r="P14" s="48"/>
      <c r="Q14" s="42"/>
      <c r="R14" s="344"/>
      <c r="S14" s="344"/>
      <c r="T14" s="345"/>
    </row>
    <row r="15" spans="1:21" ht="144.7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59.2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6.5" customHeight="1" thickBot="1">
      <c r="A17" s="7" t="s">
        <v>14</v>
      </c>
      <c r="B17" s="4"/>
      <c r="C17" s="332">
        <f>D17*6</f>
        <v>327.21600000000001</v>
      </c>
      <c r="D17" s="335">
        <f>E17*E5</f>
        <v>54.536000000000001</v>
      </c>
      <c r="E17" s="338">
        <v>0.02</v>
      </c>
      <c r="F17" s="329"/>
      <c r="P17" s="48"/>
      <c r="Q17" s="42"/>
      <c r="R17" s="343"/>
      <c r="S17" s="344"/>
      <c r="T17" s="345"/>
    </row>
    <row r="18" spans="1:20" ht="127.5" customHeight="1" thickBot="1">
      <c r="A18" s="24" t="s">
        <v>15</v>
      </c>
      <c r="B18" s="9" t="s">
        <v>7</v>
      </c>
      <c r="C18" s="333"/>
      <c r="D18" s="336"/>
      <c r="E18" s="339"/>
      <c r="F18" s="330"/>
      <c r="P18" s="49"/>
      <c r="Q18" s="50"/>
      <c r="R18" s="343"/>
      <c r="S18" s="344"/>
      <c r="T18" s="345"/>
    </row>
    <row r="19" spans="1:20" ht="48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48" customHeight="1" thickBot="1">
      <c r="A20" s="7" t="s">
        <v>17</v>
      </c>
      <c r="B20" s="4"/>
      <c r="C20" s="335">
        <f>D20*6</f>
        <v>23723.16</v>
      </c>
      <c r="D20" s="335">
        <f>E20*E5</f>
        <v>3953.86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6.7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9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3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2" customHeight="1" thickBot="1">
      <c r="A26" s="7" t="s">
        <v>23</v>
      </c>
      <c r="B26" s="4"/>
      <c r="C26" s="335">
        <f>D26*6</f>
        <v>1308.864</v>
      </c>
      <c r="D26" s="335">
        <f>E26*E5</f>
        <v>218.14400000000001</v>
      </c>
      <c r="E26" s="338">
        <v>0.08</v>
      </c>
      <c r="F26" s="329"/>
      <c r="P26" s="48"/>
      <c r="Q26" s="42"/>
      <c r="R26" s="344"/>
      <c r="S26" s="344"/>
      <c r="T26" s="345"/>
    </row>
    <row r="27" spans="1:20" ht="48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8.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1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7.25" customHeight="1" thickBot="1">
      <c r="A30" s="7" t="s">
        <v>26</v>
      </c>
      <c r="B30" s="4"/>
      <c r="C30" s="332">
        <f>D30*6</f>
        <v>5071.8480000000009</v>
      </c>
      <c r="D30" s="335">
        <f>E30*E5</f>
        <v>845.30800000000011</v>
      </c>
      <c r="E30" s="338">
        <v>0.31</v>
      </c>
      <c r="F30" s="329"/>
      <c r="P30" s="48"/>
      <c r="Q30" s="42"/>
      <c r="R30" s="343"/>
      <c r="S30" s="344"/>
      <c r="T30" s="345"/>
    </row>
    <row r="31" spans="1:20" ht="44.25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51.7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1.75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5.7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9.2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57.75" customHeight="1" thickBot="1">
      <c r="A36" s="7" t="s">
        <v>32</v>
      </c>
      <c r="B36" s="4"/>
      <c r="C36" s="332">
        <f>D36*6</f>
        <v>327.21600000000001</v>
      </c>
      <c r="D36" s="335">
        <f>E36*E5</f>
        <v>54.536000000000001</v>
      </c>
      <c r="E36" s="338">
        <v>0.02</v>
      </c>
      <c r="F36" s="329"/>
      <c r="P36" s="48"/>
      <c r="Q36" s="42"/>
      <c r="R36" s="343"/>
      <c r="S36" s="344"/>
      <c r="T36" s="345"/>
    </row>
    <row r="37" spans="1:20" ht="79.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88.5" customHeight="1" thickBot="1">
      <c r="A39" s="7" t="s">
        <v>35</v>
      </c>
      <c r="B39" s="4" t="s">
        <v>34</v>
      </c>
      <c r="C39" s="25">
        <f>D39*6</f>
        <v>163.608</v>
      </c>
      <c r="D39" s="25">
        <f>E39*E5</f>
        <v>27.268000000000001</v>
      </c>
      <c r="E39" s="103">
        <v>0.01</v>
      </c>
      <c r="F39" s="108"/>
      <c r="P39" s="48"/>
      <c r="Q39" s="42"/>
      <c r="R39" s="53"/>
      <c r="S39" s="53"/>
      <c r="T39" s="54"/>
    </row>
    <row r="40" spans="1:20" ht="60.75" customHeight="1" thickBot="1">
      <c r="A40" s="7" t="s">
        <v>36</v>
      </c>
      <c r="B40" s="4"/>
      <c r="C40" s="364">
        <f>D40*6</f>
        <v>327.21600000000001</v>
      </c>
      <c r="D40" s="341">
        <f>E40*E5</f>
        <v>54.536000000000001</v>
      </c>
      <c r="E40" s="342">
        <v>0.02</v>
      </c>
      <c r="F40" s="329"/>
      <c r="P40" s="48"/>
      <c r="Q40" s="42"/>
      <c r="R40" s="343"/>
      <c r="S40" s="344"/>
      <c r="T40" s="345"/>
    </row>
    <row r="41" spans="1:20" ht="72" customHeight="1" thickBot="1">
      <c r="A41" s="24" t="s">
        <v>37</v>
      </c>
      <c r="B41" s="4" t="s">
        <v>34</v>
      </c>
      <c r="C41" s="334"/>
      <c r="D41" s="337"/>
      <c r="E41" s="340"/>
      <c r="F41" s="331"/>
      <c r="P41" s="49"/>
      <c r="Q41" s="42"/>
      <c r="R41" s="343"/>
      <c r="S41" s="344"/>
      <c r="T41" s="345"/>
    </row>
    <row r="42" spans="1:20" ht="61.5" customHeight="1" thickBot="1">
      <c r="A42" s="7" t="s">
        <v>38</v>
      </c>
      <c r="B42" s="12"/>
      <c r="C42" s="332">
        <f>E42*E5*6</f>
        <v>163.608</v>
      </c>
      <c r="D42" s="335">
        <f>E42*E5</f>
        <v>27.268000000000001</v>
      </c>
      <c r="E42" s="338">
        <v>0.01</v>
      </c>
      <c r="F42" s="329"/>
      <c r="P42" s="48"/>
      <c r="Q42" s="41"/>
      <c r="R42" s="343"/>
      <c r="S42" s="344"/>
      <c r="T42" s="345"/>
    </row>
    <row r="43" spans="1:20" ht="103.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39" thickBot="1">
      <c r="A44" s="32" t="s">
        <v>40</v>
      </c>
      <c r="B44" s="28"/>
      <c r="C44" s="29">
        <f>C45+C48+C51+C56+C59</f>
        <v>63970.728000000003</v>
      </c>
      <c r="D44" s="36">
        <f>E44*E5</f>
        <v>10661.788</v>
      </c>
      <c r="E44" s="102">
        <f>E45+E48+E51+E56+E59</f>
        <v>3.91</v>
      </c>
      <c r="F44" s="144">
        <v>63970.73</v>
      </c>
      <c r="G44" s="97"/>
      <c r="P44" s="55"/>
      <c r="Q44" s="44"/>
      <c r="R44" s="45"/>
      <c r="S44" s="56"/>
      <c r="T44" s="46"/>
    </row>
    <row r="45" spans="1:20" ht="33.75" customHeight="1" thickBot="1">
      <c r="A45" s="7" t="s">
        <v>41</v>
      </c>
      <c r="B45" s="6"/>
      <c r="C45" s="364">
        <f>D45*6</f>
        <v>4581.0240000000013</v>
      </c>
      <c r="D45" s="371">
        <f>E45*E5</f>
        <v>763.50400000000013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26.2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0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42.75" customHeight="1" thickBot="1">
      <c r="A48" s="7" t="s">
        <v>44</v>
      </c>
      <c r="B48" s="6"/>
      <c r="C48" s="332">
        <f>D48*6</f>
        <v>19960.176000000003</v>
      </c>
      <c r="D48" s="335">
        <f>E48*E5</f>
        <v>3326.6960000000004</v>
      </c>
      <c r="E48" s="338">
        <v>1.22</v>
      </c>
      <c r="F48" s="329"/>
      <c r="P48" s="48"/>
      <c r="Q48" s="57"/>
      <c r="R48" s="343"/>
      <c r="S48" s="344"/>
      <c r="T48" s="345"/>
    </row>
    <row r="49" spans="1:20" ht="76.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72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33" customHeight="1" thickBot="1">
      <c r="A51" s="7" t="s">
        <v>49</v>
      </c>
      <c r="B51" s="6"/>
      <c r="C51" s="335">
        <f>D51*6</f>
        <v>14724.720000000001</v>
      </c>
      <c r="D51" s="335">
        <f>E51*E5</f>
        <v>2454.1200000000003</v>
      </c>
      <c r="E51" s="338">
        <v>0.9</v>
      </c>
      <c r="F51" s="329"/>
      <c r="P51" s="48"/>
      <c r="Q51" s="57"/>
      <c r="R51" s="344"/>
      <c r="S51" s="344"/>
      <c r="T51" s="345"/>
    </row>
    <row r="52" spans="1:20" ht="36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3.25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5.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6.75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37.5" customHeight="1" thickBot="1">
      <c r="A56" s="7" t="s">
        <v>54</v>
      </c>
      <c r="B56" s="6"/>
      <c r="C56" s="335">
        <f>D56*6</f>
        <v>4253.8080000000009</v>
      </c>
      <c r="D56" s="335">
        <f>E56*E5</f>
        <v>708.96800000000007</v>
      </c>
      <c r="E56" s="338">
        <v>0.26</v>
      </c>
      <c r="F56" s="329"/>
      <c r="P56" s="48"/>
      <c r="Q56" s="57"/>
      <c r="R56" s="344"/>
      <c r="S56" s="344"/>
      <c r="T56" s="345"/>
    </row>
    <row r="57" spans="1:20" ht="68.2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44.25" customHeight="1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32.25" customHeight="1" thickBot="1">
      <c r="A59" s="7" t="s">
        <v>118</v>
      </c>
      <c r="B59" s="89" t="s">
        <v>83</v>
      </c>
      <c r="C59" s="91">
        <f>E59*D5*6</f>
        <v>20451</v>
      </c>
      <c r="D59" s="91">
        <f>E59*E5</f>
        <v>3408.5</v>
      </c>
      <c r="E59" s="210">
        <v>1.25</v>
      </c>
      <c r="F59" s="108"/>
      <c r="P59" s="48"/>
      <c r="Q59" s="57"/>
      <c r="R59" s="87"/>
      <c r="S59" s="87"/>
      <c r="T59" s="88"/>
    </row>
    <row r="60" spans="1:20" s="31" customFormat="1" ht="39.75" customHeight="1" thickBot="1">
      <c r="A60" s="32" t="s">
        <v>60</v>
      </c>
      <c r="B60" s="90"/>
      <c r="C60" s="92">
        <f>C61+C67+C73+C78+C81</f>
        <v>102255.00000000001</v>
      </c>
      <c r="D60" s="92">
        <f>E60*E5</f>
        <v>17042.5</v>
      </c>
      <c r="E60" s="105">
        <f>E61+E67+E73+E78+E81</f>
        <v>6.25</v>
      </c>
      <c r="F60" s="172">
        <v>102255</v>
      </c>
      <c r="P60" s="55"/>
      <c r="Q60" s="44"/>
      <c r="R60" s="61"/>
      <c r="S60" s="61"/>
      <c r="T60" s="62"/>
    </row>
    <row r="61" spans="1:20" ht="36.75" customHeight="1" thickBot="1">
      <c r="A61" s="7" t="s">
        <v>61</v>
      </c>
      <c r="B61" s="12"/>
      <c r="C61" s="336">
        <f>D61*6</f>
        <v>29613.048000000003</v>
      </c>
      <c r="D61" s="336">
        <f>E61*E5</f>
        <v>4935.5080000000007</v>
      </c>
      <c r="E61" s="339">
        <v>1.81</v>
      </c>
      <c r="F61" s="329"/>
      <c r="P61" s="48"/>
      <c r="Q61" s="41"/>
      <c r="R61" s="344"/>
      <c r="S61" s="344"/>
      <c r="T61" s="345"/>
    </row>
    <row r="62" spans="1:20" ht="63.75">
      <c r="A62" s="83" t="s">
        <v>62</v>
      </c>
      <c r="B62" s="85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>
      <c r="A63" s="209" t="s">
        <v>123</v>
      </c>
      <c r="B63" s="147" t="s">
        <v>124</v>
      </c>
      <c r="C63" s="375"/>
      <c r="D63" s="336"/>
      <c r="E63" s="339"/>
      <c r="F63" s="330"/>
      <c r="P63" s="208"/>
      <c r="Q63" s="42"/>
      <c r="R63" s="344"/>
      <c r="S63" s="344"/>
      <c r="T63" s="345"/>
    </row>
    <row r="64" spans="1:20" ht="61.5" customHeight="1">
      <c r="A64" s="377" t="s">
        <v>92</v>
      </c>
      <c r="B64" s="379" t="s">
        <v>7</v>
      </c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15" hidden="1" customHeight="1">
      <c r="A65" s="378"/>
      <c r="B65" s="380"/>
      <c r="C65" s="375"/>
      <c r="D65" s="336"/>
      <c r="E65" s="339"/>
      <c r="F65" s="330"/>
      <c r="P65" s="49"/>
      <c r="Q65" s="41"/>
      <c r="R65" s="344"/>
      <c r="S65" s="344"/>
      <c r="T65" s="345"/>
    </row>
    <row r="66" spans="1:20" ht="26.25" thickBot="1">
      <c r="A66" s="84" t="s">
        <v>65</v>
      </c>
      <c r="B66" s="86" t="s">
        <v>10</v>
      </c>
      <c r="C66" s="376"/>
      <c r="D66" s="337"/>
      <c r="E66" s="340"/>
      <c r="F66" s="331"/>
      <c r="P66" s="49"/>
      <c r="Q66" s="41"/>
      <c r="R66" s="344"/>
      <c r="S66" s="344"/>
      <c r="T66" s="345"/>
    </row>
    <row r="67" spans="1:20" ht="91.5" customHeight="1" thickBot="1">
      <c r="A67" s="7" t="s">
        <v>66</v>
      </c>
      <c r="B67" s="12"/>
      <c r="C67" s="335">
        <f>D67*6</f>
        <v>26177.279999999999</v>
      </c>
      <c r="D67" s="335">
        <f>E67*E5</f>
        <v>4362.88</v>
      </c>
      <c r="E67" s="338">
        <v>1.6</v>
      </c>
      <c r="F67" s="329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4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15.75" thickBot="1">
      <c r="A73" s="7" t="s">
        <v>73</v>
      </c>
      <c r="B73" s="12"/>
      <c r="C73" s="335">
        <f>D73*6</f>
        <v>9816.4800000000014</v>
      </c>
      <c r="D73" s="335">
        <f>E73*E5</f>
        <v>1636.0800000000002</v>
      </c>
      <c r="E73" s="338">
        <v>0.6</v>
      </c>
      <c r="F73" s="329"/>
      <c r="P73" s="48"/>
      <c r="Q73" s="41"/>
      <c r="R73" s="344"/>
      <c r="S73" s="344"/>
      <c r="T73" s="345"/>
    </row>
    <row r="74" spans="1:20" ht="24.7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3.2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E78*D5*6</f>
        <v>26668.103999999999</v>
      </c>
      <c r="D78" s="335">
        <f>E78*E5</f>
        <v>4444.6840000000002</v>
      </c>
      <c r="E78" s="338">
        <v>1.63</v>
      </c>
      <c r="F78" s="329"/>
      <c r="P78" s="48"/>
      <c r="Q78" s="57"/>
      <c r="R78" s="343"/>
      <c r="S78" s="344"/>
      <c r="T78" s="345"/>
    </row>
    <row r="79" spans="1:20" ht="26.2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82.5" customHeight="1" thickBot="1">
      <c r="A80" s="24" t="s">
        <v>81</v>
      </c>
      <c r="B80" s="4" t="s">
        <v>10</v>
      </c>
      <c r="C80" s="334"/>
      <c r="D80" s="337"/>
      <c r="E80" s="340"/>
      <c r="F80" s="331"/>
      <c r="P80" s="49"/>
      <c r="Q80" s="42"/>
      <c r="R80" s="343"/>
      <c r="S80" s="344"/>
      <c r="T80" s="345"/>
    </row>
    <row r="81" spans="1:20" ht="68.25" customHeight="1" thickBot="1">
      <c r="A81" s="7" t="s">
        <v>82</v>
      </c>
      <c r="B81" s="4" t="s">
        <v>83</v>
      </c>
      <c r="C81" s="25">
        <f>E81*D5*6</f>
        <v>9980.0880000000016</v>
      </c>
      <c r="D81" s="25">
        <f>E81*E5</f>
        <v>1663.3480000000002</v>
      </c>
      <c r="E81" s="211">
        <v>0.61</v>
      </c>
      <c r="F81" s="215"/>
      <c r="P81" s="48"/>
      <c r="Q81" s="42"/>
      <c r="R81" s="53"/>
      <c r="S81" s="53"/>
      <c r="T81" s="54"/>
    </row>
    <row r="82" spans="1:20" s="31" customFormat="1" ht="24.75" customHeight="1" thickBot="1">
      <c r="A82" s="27" t="s">
        <v>84</v>
      </c>
      <c r="B82" s="35"/>
      <c r="C82" s="34">
        <f>D82*6</f>
        <v>0</v>
      </c>
      <c r="D82" s="34">
        <f>E82*E5</f>
        <v>0</v>
      </c>
      <c r="E82" s="212">
        <v>0</v>
      </c>
      <c r="F82" s="109"/>
      <c r="P82" s="43"/>
      <c r="Q82" s="63"/>
      <c r="R82" s="61"/>
      <c r="S82" s="61"/>
      <c r="T82" s="62"/>
    </row>
    <row r="83" spans="1:20" ht="25.5" customHeight="1" thickBot="1">
      <c r="A83" s="15" t="s">
        <v>85</v>
      </c>
      <c r="B83" s="12" t="s">
        <v>46</v>
      </c>
      <c r="C83" s="26">
        <f>D83*3</f>
        <v>2045.1000000000001</v>
      </c>
      <c r="D83" s="26">
        <f>E83*E5</f>
        <v>681.7</v>
      </c>
      <c r="E83" s="213">
        <v>0.25</v>
      </c>
      <c r="F83" s="202">
        <v>2045.1</v>
      </c>
      <c r="P83" s="64"/>
      <c r="Q83" s="41"/>
      <c r="R83" s="65"/>
      <c r="S83" s="65"/>
      <c r="T83" s="66"/>
    </row>
    <row r="84" spans="1:20" ht="57.75" thickBot="1">
      <c r="A84" s="27" t="s">
        <v>119</v>
      </c>
      <c r="B84" s="94"/>
      <c r="C84" s="34">
        <v>0</v>
      </c>
      <c r="D84" s="34">
        <v>0</v>
      </c>
      <c r="E84" s="314">
        <v>0</v>
      </c>
      <c r="F84" s="205"/>
      <c r="P84" s="64"/>
      <c r="Q84" s="41"/>
      <c r="R84" s="65"/>
      <c r="S84" s="65"/>
      <c r="T84" s="66"/>
    </row>
    <row r="85" spans="1:20" ht="45" customHeight="1" thickBot="1">
      <c r="A85" s="27" t="s">
        <v>126</v>
      </c>
      <c r="B85" s="94"/>
      <c r="C85" s="34">
        <v>8372.15</v>
      </c>
      <c r="D85" s="232"/>
      <c r="E85" s="93"/>
      <c r="F85" s="93">
        <v>8372.15</v>
      </c>
      <c r="P85" s="64"/>
      <c r="Q85" s="41"/>
      <c r="R85" s="65"/>
      <c r="S85" s="65"/>
      <c r="T85" s="66"/>
    </row>
    <row r="86" spans="1:20" ht="42.75" customHeight="1" thickBot="1">
      <c r="A86" s="27" t="s">
        <v>129</v>
      </c>
      <c r="B86" s="94"/>
      <c r="C86" s="34">
        <v>662.7</v>
      </c>
      <c r="D86" s="232"/>
      <c r="E86" s="93"/>
      <c r="F86" s="93">
        <v>662.7</v>
      </c>
      <c r="P86" s="64"/>
      <c r="Q86" s="41"/>
      <c r="R86" s="65"/>
      <c r="S86" s="65"/>
      <c r="T86" s="66"/>
    </row>
    <row r="87" spans="1:20" ht="25.5" customHeight="1" thickBot="1">
      <c r="A87" s="5" t="s">
        <v>86</v>
      </c>
      <c r="B87" s="16"/>
      <c r="C87" s="26">
        <f>C8+C44+C60+C85+C86+C83</f>
        <v>211008.92600000004</v>
      </c>
      <c r="D87" s="26">
        <f>D83+D60+D44+D8</f>
        <v>34003.196000000004</v>
      </c>
      <c r="E87" s="107">
        <f>E60+E44+E8+E83</f>
        <v>12.469999999999999</v>
      </c>
      <c r="F87" s="315">
        <f>F8+F44+F60+F85+F86+F83</f>
        <v>211008.93000000002</v>
      </c>
      <c r="H87" s="96"/>
      <c r="I87" s="96"/>
      <c r="J87" s="96"/>
      <c r="P87" s="67"/>
      <c r="Q87" s="68"/>
      <c r="R87" s="65"/>
      <c r="S87" s="65"/>
      <c r="T87" s="66"/>
    </row>
    <row r="88" spans="1:20" ht="18" customHeight="1">
      <c r="A88" s="396" t="s">
        <v>132</v>
      </c>
      <c r="B88" s="365"/>
      <c r="C88" s="365"/>
      <c r="D88" s="365"/>
      <c r="E88" s="365"/>
      <c r="F88" s="313">
        <v>88141.15</v>
      </c>
    </row>
    <row r="89" spans="1:20" ht="18.75" customHeight="1">
      <c r="A89" s="396" t="s">
        <v>133</v>
      </c>
      <c r="B89" s="365"/>
      <c r="C89" s="365"/>
      <c r="D89" s="365"/>
      <c r="E89" s="365"/>
      <c r="F89" s="303">
        <v>210027.42</v>
      </c>
    </row>
    <row r="90" spans="1:20" ht="18" customHeight="1">
      <c r="A90" s="396" t="s">
        <v>134</v>
      </c>
      <c r="B90" s="365"/>
      <c r="C90" s="365"/>
      <c r="D90" s="365"/>
      <c r="E90" s="365"/>
      <c r="F90" s="303">
        <v>89122.66</v>
      </c>
    </row>
    <row r="91" spans="1:20" ht="16.5">
      <c r="A91" s="218"/>
      <c r="B91" s="219"/>
      <c r="C91" s="219"/>
      <c r="D91" s="219"/>
      <c r="E91" s="219"/>
      <c r="F91" s="220"/>
    </row>
    <row r="93" spans="1:20">
      <c r="A93" s="137" t="s">
        <v>121</v>
      </c>
    </row>
    <row r="94" spans="1:20">
      <c r="A94" s="137"/>
    </row>
    <row r="95" spans="1:20">
      <c r="A95" s="137" t="s">
        <v>122</v>
      </c>
    </row>
  </sheetData>
  <mergeCells count="128">
    <mergeCell ref="A64:A65"/>
    <mergeCell ref="B64:B65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51:F55"/>
    <mergeCell ref="C56:C58"/>
    <mergeCell ref="D56:D58"/>
    <mergeCell ref="E56:E58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56:F58"/>
    <mergeCell ref="F61:F66"/>
    <mergeCell ref="F67:F72"/>
    <mergeCell ref="A88:E88"/>
    <mergeCell ref="A89:E89"/>
    <mergeCell ref="A90:E90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  <mergeCell ref="F9:F13"/>
    <mergeCell ref="F14:F16"/>
    <mergeCell ref="F20:F25"/>
    <mergeCell ref="F26:F29"/>
    <mergeCell ref="F30:F35"/>
    <mergeCell ref="F36:F38"/>
    <mergeCell ref="F42:F43"/>
    <mergeCell ref="F45:F47"/>
    <mergeCell ref="F48:F50"/>
    <mergeCell ref="F17:F19"/>
    <mergeCell ref="F40:F41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95"/>
  <sheetViews>
    <sheetView topLeftCell="A80" workbookViewId="0">
      <selection sqref="A1:F95"/>
    </sheetView>
  </sheetViews>
  <sheetFormatPr defaultRowHeight="15"/>
  <cols>
    <col min="1" max="1" width="79.5703125" style="1" customWidth="1"/>
    <col min="2" max="2" width="14.7109375" style="69" customWidth="1"/>
    <col min="3" max="3" width="10.5703125" style="1" customWidth="1"/>
    <col min="4" max="5" width="10.7109375" style="1" customWidth="1"/>
    <col min="6" max="6" width="14.5703125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110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3247.72</v>
      </c>
      <c r="E5" s="23">
        <v>3247.72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101.25" customHeight="1" thickBot="1">
      <c r="A8" s="27" t="s">
        <v>3</v>
      </c>
      <c r="B8" s="28"/>
      <c r="C8" s="29">
        <f>C9+C14+C17+C20+C26+C30+C36+C39+C40+C42</f>
        <v>40141.819199999998</v>
      </c>
      <c r="D8" s="29">
        <f>E8*E5</f>
        <v>6690.3031999999985</v>
      </c>
      <c r="E8" s="102">
        <f>E9+E14+E17+E20+E26+E30+E36+E39+E40+E42</f>
        <v>2.0599999999999996</v>
      </c>
      <c r="F8" s="144">
        <v>40141.82</v>
      </c>
      <c r="P8" s="43"/>
      <c r="Q8" s="44"/>
      <c r="R8" s="45"/>
      <c r="S8" s="45"/>
      <c r="T8" s="46"/>
      <c r="U8" s="47"/>
    </row>
    <row r="9" spans="1:21" ht="43.5" customHeight="1" thickBot="1">
      <c r="A9" s="7" t="s">
        <v>4</v>
      </c>
      <c r="B9" s="4"/>
      <c r="C9" s="355">
        <f>D9*6</f>
        <v>1169.1791999999998</v>
      </c>
      <c r="D9" s="358">
        <f>E9*E5</f>
        <v>194.86319999999998</v>
      </c>
      <c r="E9" s="361">
        <v>0.06</v>
      </c>
      <c r="F9" s="329"/>
      <c r="P9" s="48"/>
      <c r="Q9" s="42"/>
      <c r="R9" s="352"/>
      <c r="S9" s="353"/>
      <c r="T9" s="354"/>
    </row>
    <row r="10" spans="1:21" ht="39.7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1.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5.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3.2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9.75" customHeight="1" thickBot="1">
      <c r="A14" s="7" t="s">
        <v>11</v>
      </c>
      <c r="B14" s="4"/>
      <c r="C14" s="335">
        <f>D14*6</f>
        <v>1558.9055999999998</v>
      </c>
      <c r="D14" s="335">
        <f>E14*E5</f>
        <v>259.81759999999997</v>
      </c>
      <c r="E14" s="338">
        <v>0.08</v>
      </c>
      <c r="F14" s="329"/>
      <c r="P14" s="48"/>
      <c r="Q14" s="42"/>
      <c r="R14" s="344"/>
      <c r="S14" s="344"/>
      <c r="T14" s="345"/>
    </row>
    <row r="15" spans="1:21" ht="135.7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69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52.5" customHeight="1" thickBot="1">
      <c r="A17" s="7" t="s">
        <v>14</v>
      </c>
      <c r="B17" s="4"/>
      <c r="C17" s="332">
        <f>D17*6</f>
        <v>389.72639999999996</v>
      </c>
      <c r="D17" s="335">
        <f>E17*E5</f>
        <v>64.954399999999993</v>
      </c>
      <c r="E17" s="338">
        <v>0.02</v>
      </c>
      <c r="F17" s="108"/>
      <c r="P17" s="48"/>
      <c r="Q17" s="42"/>
      <c r="R17" s="343"/>
      <c r="S17" s="344"/>
      <c r="T17" s="345"/>
    </row>
    <row r="18" spans="1:20" ht="118.5" customHeight="1" thickBot="1">
      <c r="A18" s="24" t="s">
        <v>15</v>
      </c>
      <c r="B18" s="9" t="s">
        <v>7</v>
      </c>
      <c r="C18" s="333"/>
      <c r="D18" s="336"/>
      <c r="E18" s="339"/>
      <c r="F18" s="329"/>
      <c r="P18" s="49"/>
      <c r="Q18" s="50"/>
      <c r="R18" s="343"/>
      <c r="S18" s="344"/>
      <c r="T18" s="345"/>
    </row>
    <row r="19" spans="1:20" ht="46.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44.25" customHeight="1" thickBot="1">
      <c r="A20" s="7" t="s">
        <v>17</v>
      </c>
      <c r="B20" s="4"/>
      <c r="C20" s="335">
        <f>D20*6</f>
        <v>28255.163999999997</v>
      </c>
      <c r="D20" s="335">
        <f>E20*E5</f>
        <v>4709.1939999999995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69.75" customHeight="1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6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2.7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6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39" customHeight="1" thickBot="1">
      <c r="A26" s="7" t="s">
        <v>23</v>
      </c>
      <c r="B26" s="4"/>
      <c r="C26" s="335">
        <f>D26*6</f>
        <v>1558.9055999999998</v>
      </c>
      <c r="D26" s="335">
        <f>E26*E5</f>
        <v>259.81759999999997</v>
      </c>
      <c r="E26" s="338">
        <v>0.08</v>
      </c>
      <c r="F26" s="329"/>
      <c r="P26" s="48"/>
      <c r="Q26" s="42"/>
      <c r="R26" s="344"/>
      <c r="S26" s="344"/>
      <c r="T26" s="345"/>
    </row>
    <row r="27" spans="1:20" ht="46.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68.2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7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5" customHeight="1" thickBot="1">
      <c r="A30" s="7" t="s">
        <v>26</v>
      </c>
      <c r="B30" s="4"/>
      <c r="C30" s="332">
        <f>D30*6</f>
        <v>6040.7591999999995</v>
      </c>
      <c r="D30" s="335">
        <f>E30*E5</f>
        <v>1006.7932</v>
      </c>
      <c r="E30" s="338">
        <v>0.31</v>
      </c>
      <c r="F30" s="329"/>
      <c r="P30" s="48"/>
      <c r="Q30" s="42"/>
      <c r="R30" s="343"/>
      <c r="S30" s="344"/>
      <c r="T30" s="345"/>
    </row>
    <row r="31" spans="1:20" ht="48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9.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4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4.2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8.7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60" customHeight="1" thickBot="1">
      <c r="A36" s="7" t="s">
        <v>32</v>
      </c>
      <c r="B36" s="4"/>
      <c r="C36" s="332">
        <f>D36*6</f>
        <v>389.72639999999996</v>
      </c>
      <c r="D36" s="335">
        <f>E36*E5</f>
        <v>64.954399999999993</v>
      </c>
      <c r="E36" s="338">
        <v>0.02</v>
      </c>
      <c r="F36" s="329"/>
      <c r="P36" s="48"/>
      <c r="Q36" s="42"/>
      <c r="R36" s="343"/>
      <c r="S36" s="344"/>
      <c r="T36" s="345"/>
    </row>
    <row r="37" spans="1:20" ht="73.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77.25" customHeight="1" thickBot="1">
      <c r="A39" s="7" t="s">
        <v>35</v>
      </c>
      <c r="B39" s="4" t="s">
        <v>34</v>
      </c>
      <c r="C39" s="25">
        <f>D39*6</f>
        <v>194.86319999999998</v>
      </c>
      <c r="D39" s="25">
        <f>E39*E5</f>
        <v>32.477199999999996</v>
      </c>
      <c r="E39" s="103">
        <v>0.01</v>
      </c>
      <c r="F39" s="108"/>
      <c r="P39" s="48"/>
      <c r="Q39" s="42"/>
      <c r="R39" s="53"/>
      <c r="S39" s="53"/>
      <c r="T39" s="54"/>
    </row>
    <row r="40" spans="1:20" ht="46.5" customHeight="1" thickBot="1">
      <c r="A40" s="7" t="s">
        <v>36</v>
      </c>
      <c r="B40" s="4"/>
      <c r="C40" s="364">
        <f>D40*6</f>
        <v>389.72639999999996</v>
      </c>
      <c r="D40" s="341">
        <f>E40*E5</f>
        <v>64.954399999999993</v>
      </c>
      <c r="E40" s="342">
        <v>0.02</v>
      </c>
      <c r="F40" s="108"/>
      <c r="P40" s="48"/>
      <c r="Q40" s="42"/>
      <c r="R40" s="343"/>
      <c r="S40" s="344"/>
      <c r="T40" s="345"/>
    </row>
    <row r="41" spans="1:20" ht="68.25" customHeight="1" thickBot="1">
      <c r="A41" s="24" t="s">
        <v>37</v>
      </c>
      <c r="B41" s="4" t="s">
        <v>34</v>
      </c>
      <c r="C41" s="334"/>
      <c r="D41" s="337"/>
      <c r="E41" s="340"/>
      <c r="F41" s="108"/>
      <c r="P41" s="49"/>
      <c r="Q41" s="42"/>
      <c r="R41" s="343"/>
      <c r="S41" s="344"/>
      <c r="T41" s="345"/>
    </row>
    <row r="42" spans="1:20" ht="51" customHeight="1" thickBot="1">
      <c r="A42" s="7" t="s">
        <v>38</v>
      </c>
      <c r="B42" s="12"/>
      <c r="C42" s="332">
        <f>E42*E5*6</f>
        <v>194.86319999999998</v>
      </c>
      <c r="D42" s="335">
        <f>E42*E5</f>
        <v>32.477199999999996</v>
      </c>
      <c r="E42" s="338">
        <v>0.01</v>
      </c>
      <c r="F42" s="329"/>
      <c r="P42" s="48"/>
      <c r="Q42" s="41"/>
      <c r="R42" s="343"/>
      <c r="S42" s="344"/>
      <c r="T42" s="345"/>
    </row>
    <row r="43" spans="1:20" ht="100.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40.5" customHeight="1" thickBot="1">
      <c r="A44" s="32" t="s">
        <v>40</v>
      </c>
      <c r="B44" s="28"/>
      <c r="C44" s="29">
        <f>D44*6</f>
        <v>76191.511199999994</v>
      </c>
      <c r="D44" s="36">
        <f>E44*E5</f>
        <v>12698.5852</v>
      </c>
      <c r="E44" s="102">
        <f>E45+E48+E51+E56+E59</f>
        <v>3.91</v>
      </c>
      <c r="F44" s="144">
        <v>76191.509999999995</v>
      </c>
      <c r="P44" s="55"/>
      <c r="Q44" s="44"/>
      <c r="R44" s="45"/>
      <c r="S44" s="56"/>
      <c r="T44" s="46"/>
    </row>
    <row r="45" spans="1:20" ht="34.5" customHeight="1" thickBot="1">
      <c r="A45" s="7" t="s">
        <v>41</v>
      </c>
      <c r="B45" s="6"/>
      <c r="C45" s="364">
        <f>D45*6</f>
        <v>5456.1696000000002</v>
      </c>
      <c r="D45" s="371">
        <f>E45*E5</f>
        <v>909.36160000000007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31.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6.75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39.75" customHeight="1" thickBot="1">
      <c r="A48" s="7" t="s">
        <v>44</v>
      </c>
      <c r="B48" s="6"/>
      <c r="C48" s="332">
        <f>D48*6</f>
        <v>23773.310399999998</v>
      </c>
      <c r="D48" s="335">
        <f>E48*E5</f>
        <v>3962.2183999999997</v>
      </c>
      <c r="E48" s="338">
        <v>1.22</v>
      </c>
      <c r="F48" s="329"/>
      <c r="P48" s="48"/>
      <c r="Q48" s="57"/>
      <c r="R48" s="343"/>
      <c r="S48" s="344"/>
      <c r="T48" s="345"/>
    </row>
    <row r="49" spans="1:20" ht="67.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63.75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33" customHeight="1" thickBot="1">
      <c r="A51" s="7" t="s">
        <v>49</v>
      </c>
      <c r="B51" s="6"/>
      <c r="C51" s="335">
        <f>D51*6</f>
        <v>17537.687999999998</v>
      </c>
      <c r="D51" s="335">
        <f>E51*E5</f>
        <v>2922.9479999999999</v>
      </c>
      <c r="E51" s="338">
        <v>0.9</v>
      </c>
      <c r="F51" s="329"/>
      <c r="P51" s="48"/>
      <c r="Q51" s="57"/>
      <c r="R51" s="344"/>
      <c r="S51" s="344"/>
      <c r="T51" s="345"/>
    </row>
    <row r="52" spans="1:20" ht="34.5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5.5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7.7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3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42" customHeight="1" thickBot="1">
      <c r="A56" s="7" t="s">
        <v>54</v>
      </c>
      <c r="B56" s="6"/>
      <c r="C56" s="335">
        <f>D56*6</f>
        <v>5066.4431999999997</v>
      </c>
      <c r="D56" s="335">
        <f>E56*E5</f>
        <v>844.40719999999999</v>
      </c>
      <c r="E56" s="338">
        <v>0.26</v>
      </c>
      <c r="F56" s="329"/>
      <c r="P56" s="48"/>
      <c r="Q56" s="57"/>
      <c r="R56" s="344"/>
      <c r="S56" s="344"/>
      <c r="T56" s="345"/>
    </row>
    <row r="57" spans="1:20" ht="65.2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4.5" customHeight="1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42" customHeight="1" thickBot="1">
      <c r="A59" s="7" t="s">
        <v>118</v>
      </c>
      <c r="B59" s="89" t="s">
        <v>83</v>
      </c>
      <c r="C59" s="91">
        <f>E59*D5*6</f>
        <v>24357.899999999998</v>
      </c>
      <c r="D59" s="91">
        <f>E59*E5</f>
        <v>4059.6499999999996</v>
      </c>
      <c r="E59" s="223">
        <v>1.25</v>
      </c>
      <c r="F59" s="108"/>
      <c r="P59" s="48"/>
      <c r="Q59" s="57"/>
      <c r="R59" s="87"/>
      <c r="S59" s="87"/>
      <c r="T59" s="88"/>
    </row>
    <row r="60" spans="1:20" s="31" customFormat="1" ht="39" customHeight="1" thickBot="1">
      <c r="A60" s="32" t="s">
        <v>60</v>
      </c>
      <c r="B60" s="90"/>
      <c r="C60" s="92">
        <f>C61+C67+C73+C78+C81</f>
        <v>121789.5</v>
      </c>
      <c r="D60" s="92">
        <f>E60*E5</f>
        <v>20298.25</v>
      </c>
      <c r="E60" s="105">
        <f>E61+E67+E73+E78+E81</f>
        <v>6.25</v>
      </c>
      <c r="F60" s="182">
        <v>121789.5</v>
      </c>
      <c r="P60" s="55"/>
      <c r="Q60" s="44"/>
      <c r="R60" s="61"/>
      <c r="S60" s="61"/>
      <c r="T60" s="62"/>
    </row>
    <row r="61" spans="1:20" ht="39.75" customHeight="1">
      <c r="A61" s="153" t="s">
        <v>61</v>
      </c>
      <c r="B61" s="154"/>
      <c r="C61" s="336">
        <f>D61*6</f>
        <v>35270.239199999996</v>
      </c>
      <c r="D61" s="336">
        <f>E61*E5</f>
        <v>5878.3732</v>
      </c>
      <c r="E61" s="339">
        <v>1.81</v>
      </c>
      <c r="F61" s="329"/>
      <c r="P61" s="48"/>
      <c r="Q61" s="41"/>
      <c r="R61" s="344"/>
      <c r="S61" s="344"/>
      <c r="T61" s="345"/>
    </row>
    <row r="62" spans="1:20" ht="63.75">
      <c r="A62" s="222" t="s">
        <v>62</v>
      </c>
      <c r="B62" s="147" t="s">
        <v>63</v>
      </c>
      <c r="C62" s="375"/>
      <c r="D62" s="336"/>
      <c r="E62" s="339"/>
      <c r="F62" s="330"/>
      <c r="P62" s="49"/>
      <c r="Q62" s="42"/>
      <c r="R62" s="344"/>
      <c r="S62" s="344"/>
      <c r="T62" s="345"/>
    </row>
    <row r="63" spans="1:20">
      <c r="A63" s="222" t="s">
        <v>123</v>
      </c>
      <c r="B63" s="147" t="s">
        <v>124</v>
      </c>
      <c r="C63" s="375"/>
      <c r="D63" s="336"/>
      <c r="E63" s="339"/>
      <c r="F63" s="330"/>
      <c r="P63" s="208"/>
      <c r="Q63" s="42"/>
      <c r="R63" s="344"/>
      <c r="S63" s="344"/>
      <c r="T63" s="345"/>
    </row>
    <row r="64" spans="1:20" ht="54.75" customHeight="1">
      <c r="A64" s="377" t="s">
        <v>91</v>
      </c>
      <c r="B64" s="379" t="s">
        <v>7</v>
      </c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15" hidden="1" customHeight="1">
      <c r="A65" s="378"/>
      <c r="B65" s="380"/>
      <c r="C65" s="375"/>
      <c r="D65" s="336"/>
      <c r="E65" s="339"/>
      <c r="F65" s="330"/>
      <c r="P65" s="49"/>
      <c r="Q65" s="41"/>
      <c r="R65" s="344"/>
      <c r="S65" s="344"/>
      <c r="T65" s="345"/>
    </row>
    <row r="66" spans="1:20" ht="34.5" customHeight="1" thickBot="1">
      <c r="A66" s="84" t="s">
        <v>65</v>
      </c>
      <c r="B66" s="86" t="s">
        <v>10</v>
      </c>
      <c r="C66" s="376"/>
      <c r="D66" s="337"/>
      <c r="E66" s="340"/>
      <c r="F66" s="331"/>
      <c r="P66" s="49"/>
      <c r="Q66" s="41"/>
      <c r="R66" s="344"/>
      <c r="S66" s="344"/>
      <c r="T66" s="345"/>
    </row>
    <row r="67" spans="1:20" ht="79.5" customHeight="1" thickBot="1">
      <c r="A67" s="7" t="s">
        <v>66</v>
      </c>
      <c r="B67" s="12"/>
      <c r="C67" s="335">
        <f>D67*6</f>
        <v>31178.112000000001</v>
      </c>
      <c r="D67" s="335">
        <f>E67*E5</f>
        <v>5196.3519999999999</v>
      </c>
      <c r="E67" s="338">
        <v>1.6</v>
      </c>
      <c r="F67" s="329"/>
      <c r="P67" s="48"/>
      <c r="Q67" s="41"/>
      <c r="R67" s="344"/>
      <c r="S67" s="344"/>
      <c r="T67" s="345"/>
    </row>
    <row r="68" spans="1:20" ht="32.25" customHeight="1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2.25" customHeight="1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3" customHeight="1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15.75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26.25" customHeight="1" thickBot="1">
      <c r="A73" s="7" t="s">
        <v>73</v>
      </c>
      <c r="B73" s="12"/>
      <c r="C73" s="335">
        <f>D73*6</f>
        <v>11691.791999999999</v>
      </c>
      <c r="D73" s="335">
        <f>E73*E5</f>
        <v>1948.6319999999998</v>
      </c>
      <c r="E73" s="338">
        <v>0.6</v>
      </c>
      <c r="F73" s="329"/>
      <c r="P73" s="48"/>
      <c r="Q73" s="41"/>
      <c r="R73" s="344"/>
      <c r="S73" s="344"/>
      <c r="T73" s="345"/>
    </row>
    <row r="74" spans="1:20" ht="23.2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1.7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E78*D5*6</f>
        <v>31762.7016</v>
      </c>
      <c r="D78" s="335">
        <f>E78*E5</f>
        <v>5293.7835999999998</v>
      </c>
      <c r="E78" s="338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84" customHeight="1" thickBot="1">
      <c r="A80" s="24" t="s">
        <v>81</v>
      </c>
      <c r="B80" s="4" t="s">
        <v>10</v>
      </c>
      <c r="C80" s="334"/>
      <c r="D80" s="337"/>
      <c r="E80" s="340"/>
      <c r="F80" s="331"/>
      <c r="P80" s="49"/>
      <c r="Q80" s="42"/>
      <c r="R80" s="343"/>
      <c r="S80" s="344"/>
      <c r="T80" s="345"/>
    </row>
    <row r="81" spans="1:20" ht="57" customHeight="1" thickBot="1">
      <c r="A81" s="7" t="s">
        <v>82</v>
      </c>
      <c r="B81" s="4" t="s">
        <v>83</v>
      </c>
      <c r="C81" s="25">
        <f>E81*D5*6</f>
        <v>11886.655199999999</v>
      </c>
      <c r="D81" s="25">
        <f>E81*E5</f>
        <v>1981.1091999999999</v>
      </c>
      <c r="E81" s="211">
        <v>0.61</v>
      </c>
      <c r="F81" s="108"/>
      <c r="P81" s="48"/>
      <c r="Q81" s="42"/>
      <c r="R81" s="53"/>
      <c r="S81" s="53"/>
      <c r="T81" s="54"/>
    </row>
    <row r="82" spans="1:20" s="31" customFormat="1" ht="30.75" customHeight="1" thickBot="1">
      <c r="A82" s="27" t="s">
        <v>84</v>
      </c>
      <c r="B82" s="35"/>
      <c r="C82" s="34">
        <v>0</v>
      </c>
      <c r="D82" s="34">
        <v>0</v>
      </c>
      <c r="E82" s="212">
        <v>0</v>
      </c>
      <c r="F82" s="109"/>
      <c r="P82" s="43"/>
      <c r="Q82" s="63"/>
      <c r="R82" s="61"/>
      <c r="S82" s="61"/>
      <c r="T82" s="62"/>
    </row>
    <row r="83" spans="1:20" ht="35.25" customHeight="1" thickBot="1">
      <c r="A83" s="15" t="s">
        <v>85</v>
      </c>
      <c r="B83" s="12" t="s">
        <v>46</v>
      </c>
      <c r="C83" s="34">
        <f>D83*3</f>
        <v>2435.79</v>
      </c>
      <c r="D83" s="34">
        <f>E83*E5</f>
        <v>811.93</v>
      </c>
      <c r="E83" s="213">
        <v>0.25</v>
      </c>
      <c r="F83" s="202">
        <v>2435.79</v>
      </c>
      <c r="P83" s="64"/>
      <c r="Q83" s="41"/>
      <c r="R83" s="65"/>
      <c r="S83" s="65"/>
      <c r="T83" s="66"/>
    </row>
    <row r="84" spans="1:20" ht="57.75" thickBot="1">
      <c r="A84" s="27" t="s">
        <v>119</v>
      </c>
      <c r="B84" s="94"/>
      <c r="C84" s="34">
        <v>0</v>
      </c>
      <c r="D84" s="34">
        <v>0</v>
      </c>
      <c r="E84" s="212">
        <v>0</v>
      </c>
      <c r="F84" s="108"/>
      <c r="P84" s="64"/>
      <c r="Q84" s="41"/>
      <c r="R84" s="65"/>
      <c r="S84" s="65"/>
      <c r="T84" s="66"/>
    </row>
    <row r="85" spans="1:20" ht="41.25" customHeight="1" thickBot="1">
      <c r="A85" s="27" t="s">
        <v>126</v>
      </c>
      <c r="B85" s="94"/>
      <c r="C85" s="34">
        <v>27410.74</v>
      </c>
      <c r="D85" s="34"/>
      <c r="E85" s="106"/>
      <c r="F85" s="192">
        <v>27410.74</v>
      </c>
      <c r="P85" s="64"/>
      <c r="Q85" s="41"/>
      <c r="R85" s="65"/>
      <c r="S85" s="65"/>
      <c r="T85" s="66"/>
    </row>
    <row r="86" spans="1:20" ht="43.5" customHeight="1" thickBot="1">
      <c r="A86" s="27" t="s">
        <v>129</v>
      </c>
      <c r="B86" s="94"/>
      <c r="C86" s="34">
        <v>779.52</v>
      </c>
      <c r="D86" s="34"/>
      <c r="E86" s="106"/>
      <c r="F86" s="192">
        <v>779.52</v>
      </c>
      <c r="P86" s="64"/>
      <c r="Q86" s="41"/>
      <c r="R86" s="65"/>
      <c r="S86" s="65"/>
      <c r="T86" s="66"/>
    </row>
    <row r="87" spans="1:20" ht="27" customHeight="1" thickBot="1">
      <c r="A87" s="5" t="s">
        <v>86</v>
      </c>
      <c r="B87" s="16"/>
      <c r="C87" s="26">
        <f>C60+C44+C8+C85+C86+C83</f>
        <v>268748.88040000002</v>
      </c>
      <c r="D87" s="26">
        <f>D83+D60+D44+D8</f>
        <v>40499.068400000004</v>
      </c>
      <c r="E87" s="107">
        <f>E83+E60+E44+E8</f>
        <v>12.469999999999999</v>
      </c>
      <c r="F87" s="266">
        <f>F8+F44+F60+F85+F86+F83</f>
        <v>268748.88</v>
      </c>
      <c r="I87" s="96"/>
      <c r="P87" s="67"/>
      <c r="Q87" s="68"/>
      <c r="R87" s="65"/>
      <c r="S87" s="65"/>
      <c r="T87" s="66"/>
    </row>
    <row r="88" spans="1:20" ht="16.5">
      <c r="A88" s="396" t="s">
        <v>132</v>
      </c>
      <c r="B88" s="365"/>
      <c r="C88" s="365"/>
      <c r="D88" s="365"/>
      <c r="E88" s="420"/>
      <c r="F88" s="303">
        <v>80803.17</v>
      </c>
    </row>
    <row r="89" spans="1:20" ht="16.5">
      <c r="A89" s="396" t="s">
        <v>133</v>
      </c>
      <c r="B89" s="365"/>
      <c r="C89" s="365"/>
      <c r="D89" s="365"/>
      <c r="E89" s="365"/>
      <c r="F89" s="303">
        <v>269201.33</v>
      </c>
    </row>
    <row r="90" spans="1:20" ht="16.5">
      <c r="A90" s="396" t="s">
        <v>134</v>
      </c>
      <c r="B90" s="365"/>
      <c r="C90" s="365"/>
      <c r="D90" s="365"/>
      <c r="E90" s="365"/>
      <c r="F90" s="303">
        <v>80350.720000000001</v>
      </c>
    </row>
    <row r="91" spans="1:20" ht="16.5">
      <c r="A91" s="218"/>
      <c r="B91" s="219"/>
      <c r="C91" s="219"/>
      <c r="D91" s="219"/>
      <c r="E91" s="219"/>
      <c r="F91" s="220"/>
    </row>
    <row r="92" spans="1:20">
      <c r="I92" s="96"/>
      <c r="J92" s="96"/>
    </row>
    <row r="93" spans="1:20">
      <c r="A93" s="137" t="s">
        <v>121</v>
      </c>
    </row>
    <row r="94" spans="1:20">
      <c r="A94" s="137"/>
    </row>
    <row r="95" spans="1:20">
      <c r="A95" s="137" t="s">
        <v>122</v>
      </c>
    </row>
  </sheetData>
  <mergeCells count="127"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F9:F13"/>
    <mergeCell ref="F14:F16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20:C25"/>
    <mergeCell ref="D20:D25"/>
    <mergeCell ref="E20:E25"/>
    <mergeCell ref="R20:R25"/>
    <mergeCell ref="S20:S25"/>
    <mergeCell ref="T20:T25"/>
    <mergeCell ref="C17:C19"/>
    <mergeCell ref="D17:D19"/>
    <mergeCell ref="F18:F19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45:F47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56:F58"/>
    <mergeCell ref="F61:F66"/>
    <mergeCell ref="F67:F72"/>
    <mergeCell ref="A89:E89"/>
    <mergeCell ref="A90:E90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  <mergeCell ref="E17:E19"/>
    <mergeCell ref="A64:A65"/>
    <mergeCell ref="B64:B65"/>
    <mergeCell ref="F20:F25"/>
    <mergeCell ref="F26:F29"/>
    <mergeCell ref="F30:F35"/>
    <mergeCell ref="F36:F38"/>
    <mergeCell ref="F42:F43"/>
    <mergeCell ref="A88:E88"/>
    <mergeCell ref="C56:C58"/>
    <mergeCell ref="D56:D58"/>
    <mergeCell ref="E56:E58"/>
    <mergeCell ref="C51:C55"/>
    <mergeCell ref="D51:D55"/>
    <mergeCell ref="E51:E55"/>
    <mergeCell ref="C45:C47"/>
    <mergeCell ref="D45:D47"/>
    <mergeCell ref="E45:E47"/>
    <mergeCell ref="C40:C41"/>
    <mergeCell ref="D40:D41"/>
    <mergeCell ref="E40:E41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97"/>
  <sheetViews>
    <sheetView topLeftCell="A81" workbookViewId="0">
      <selection sqref="A1:F97"/>
    </sheetView>
  </sheetViews>
  <sheetFormatPr defaultRowHeight="15"/>
  <cols>
    <col min="1" max="1" width="77" style="1" customWidth="1"/>
    <col min="2" max="2" width="15.85546875" style="69" customWidth="1"/>
    <col min="3" max="3" width="10.5703125" style="1" customWidth="1"/>
    <col min="4" max="5" width="10.7109375" style="1" customWidth="1"/>
    <col min="6" max="6" width="16.140625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111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3067.31</v>
      </c>
      <c r="E5" s="23">
        <v>3067.31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128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105.75" customHeight="1" thickBot="1">
      <c r="A8" s="27" t="s">
        <v>3</v>
      </c>
      <c r="B8" s="28"/>
      <c r="C8" s="29">
        <f>E8*E5*6</f>
        <v>37911.951599999993</v>
      </c>
      <c r="D8" s="29">
        <f>E8*E5</f>
        <v>6318.6585999999988</v>
      </c>
      <c r="E8" s="102">
        <f>E9+E14+E17+E20+E26+E30+E36+E39+E40+E42</f>
        <v>2.0599999999999996</v>
      </c>
      <c r="F8" s="216">
        <v>37911.949999999997</v>
      </c>
      <c r="P8" s="43"/>
      <c r="Q8" s="44"/>
      <c r="R8" s="45"/>
      <c r="S8" s="45"/>
      <c r="T8" s="46"/>
      <c r="U8" s="47"/>
    </row>
    <row r="9" spans="1:21" ht="36.75" customHeight="1" thickBot="1">
      <c r="A9" s="7" t="s">
        <v>4</v>
      </c>
      <c r="B9" s="4"/>
      <c r="C9" s="355">
        <f>E9*E5*6</f>
        <v>1104.2316000000001</v>
      </c>
      <c r="D9" s="358">
        <f>E9*E5</f>
        <v>184.0386</v>
      </c>
      <c r="E9" s="361">
        <v>0.06</v>
      </c>
      <c r="F9" s="329"/>
      <c r="P9" s="48"/>
      <c r="Q9" s="42"/>
      <c r="R9" s="352"/>
      <c r="S9" s="353"/>
      <c r="T9" s="354"/>
    </row>
    <row r="10" spans="1:21" ht="35.2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42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4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2.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40.5" customHeight="1" thickBot="1">
      <c r="A14" s="7" t="s">
        <v>11</v>
      </c>
      <c r="B14" s="4"/>
      <c r="C14" s="335">
        <f>E14*E5*6</f>
        <v>1472.3088</v>
      </c>
      <c r="D14" s="335">
        <f>E14*E5</f>
        <v>245.38480000000001</v>
      </c>
      <c r="E14" s="338">
        <v>0.08</v>
      </c>
      <c r="F14" s="329"/>
      <c r="P14" s="48"/>
      <c r="Q14" s="42"/>
      <c r="R14" s="344"/>
      <c r="S14" s="344"/>
      <c r="T14" s="345"/>
    </row>
    <row r="15" spans="1:21" ht="13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58.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8.75" customHeight="1" thickBot="1">
      <c r="A17" s="7" t="s">
        <v>14</v>
      </c>
      <c r="B17" s="4"/>
      <c r="C17" s="332">
        <f>E17*E5*6</f>
        <v>368.0772</v>
      </c>
      <c r="D17" s="335">
        <f>E17*E5</f>
        <v>61.346200000000003</v>
      </c>
      <c r="E17" s="338">
        <v>0.02</v>
      </c>
      <c r="F17" s="108"/>
      <c r="P17" s="48"/>
      <c r="Q17" s="42"/>
      <c r="R17" s="343"/>
      <c r="S17" s="344"/>
      <c r="T17" s="345"/>
    </row>
    <row r="18" spans="1:20" ht="113.25" customHeight="1" thickBot="1">
      <c r="A18" s="24" t="s">
        <v>15</v>
      </c>
      <c r="B18" s="9" t="s">
        <v>7</v>
      </c>
      <c r="C18" s="333"/>
      <c r="D18" s="336"/>
      <c r="E18" s="339"/>
      <c r="F18" s="329"/>
      <c r="P18" s="49"/>
      <c r="Q18" s="50"/>
      <c r="R18" s="343"/>
      <c r="S18" s="344"/>
      <c r="T18" s="345"/>
    </row>
    <row r="19" spans="1:20" ht="50.2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36.75" customHeight="1" thickBot="1">
      <c r="A20" s="7" t="s">
        <v>17</v>
      </c>
      <c r="B20" s="4"/>
      <c r="C20" s="335">
        <f>E20*E5*6</f>
        <v>26685.596999999994</v>
      </c>
      <c r="D20" s="335">
        <f>E20*E5</f>
        <v>4447.5994999999994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9.7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0.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6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8" customHeight="1" thickBot="1">
      <c r="A26" s="7" t="s">
        <v>23</v>
      </c>
      <c r="B26" s="4"/>
      <c r="C26" s="335">
        <f>E26*E5*6</f>
        <v>1472.3088</v>
      </c>
      <c r="D26" s="335">
        <f>E26*E5</f>
        <v>245.38480000000001</v>
      </c>
      <c r="E26" s="338">
        <v>0.08</v>
      </c>
      <c r="F26" s="329"/>
      <c r="P26" s="48"/>
      <c r="Q26" s="42"/>
      <c r="R26" s="344"/>
      <c r="S26" s="344"/>
      <c r="T26" s="345"/>
    </row>
    <row r="27" spans="1:20" ht="55.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9.2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2.5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39.75" customHeight="1" thickBot="1">
      <c r="A30" s="7" t="s">
        <v>26</v>
      </c>
      <c r="B30" s="4"/>
      <c r="C30" s="332">
        <f>E30*E5*6</f>
        <v>5705.1965999999993</v>
      </c>
      <c r="D30" s="335">
        <f>E30*E5</f>
        <v>950.86609999999996</v>
      </c>
      <c r="E30" s="338">
        <v>0.31</v>
      </c>
      <c r="F30" s="329"/>
      <c r="P30" s="48"/>
      <c r="Q30" s="42"/>
      <c r="R30" s="343"/>
      <c r="S30" s="344"/>
      <c r="T30" s="345"/>
    </row>
    <row r="31" spans="1:20" ht="54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9.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4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8.7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9.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54.75" customHeight="1" thickBot="1">
      <c r="A36" s="7" t="s">
        <v>32</v>
      </c>
      <c r="B36" s="4"/>
      <c r="C36" s="332">
        <f>E36*E5*6</f>
        <v>368.0772</v>
      </c>
      <c r="D36" s="335">
        <f>E36*E5</f>
        <v>61.346200000000003</v>
      </c>
      <c r="E36" s="338">
        <v>0.02</v>
      </c>
      <c r="F36" s="329"/>
      <c r="P36" s="48"/>
      <c r="Q36" s="42"/>
      <c r="R36" s="343"/>
      <c r="S36" s="344"/>
      <c r="T36" s="345"/>
    </row>
    <row r="37" spans="1:20" ht="78.7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49.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76.5" customHeight="1" thickBot="1">
      <c r="A39" s="7" t="s">
        <v>35</v>
      </c>
      <c r="B39" s="4" t="s">
        <v>34</v>
      </c>
      <c r="C39" s="25">
        <f>E39*E5*6</f>
        <v>184.0386</v>
      </c>
      <c r="D39" s="25">
        <f>E39*E5</f>
        <v>30.673100000000002</v>
      </c>
      <c r="E39" s="103">
        <v>0.01</v>
      </c>
      <c r="F39" s="108"/>
      <c r="P39" s="48"/>
      <c r="Q39" s="42"/>
      <c r="R39" s="53"/>
      <c r="S39" s="53"/>
      <c r="T39" s="54"/>
    </row>
    <row r="40" spans="1:20" ht="52.5" customHeight="1" thickBot="1">
      <c r="A40" s="7" t="s">
        <v>36</v>
      </c>
      <c r="B40" s="4"/>
      <c r="C40" s="364">
        <f>E40*E5*6</f>
        <v>368.0772</v>
      </c>
      <c r="D40" s="341">
        <f>E40*E5</f>
        <v>61.346200000000003</v>
      </c>
      <c r="E40" s="342">
        <v>0.02</v>
      </c>
      <c r="F40" s="108"/>
      <c r="P40" s="48"/>
      <c r="Q40" s="42"/>
      <c r="R40" s="343"/>
      <c r="S40" s="344"/>
      <c r="T40" s="345"/>
    </row>
    <row r="41" spans="1:20" ht="69" customHeight="1" thickBot="1">
      <c r="A41" s="24" t="s">
        <v>37</v>
      </c>
      <c r="B41" s="4" t="s">
        <v>34</v>
      </c>
      <c r="C41" s="334"/>
      <c r="D41" s="337"/>
      <c r="E41" s="340"/>
      <c r="F41" s="108"/>
      <c r="P41" s="49"/>
      <c r="Q41" s="42"/>
      <c r="R41" s="343"/>
      <c r="S41" s="344"/>
      <c r="T41" s="345"/>
    </row>
    <row r="42" spans="1:20" ht="52.5" customHeight="1" thickBot="1">
      <c r="A42" s="7" t="s">
        <v>38</v>
      </c>
      <c r="B42" s="12"/>
      <c r="C42" s="332">
        <f>E42*E5*6</f>
        <v>184.0386</v>
      </c>
      <c r="D42" s="335">
        <f>E42*E5</f>
        <v>30.673100000000002</v>
      </c>
      <c r="E42" s="338">
        <v>0.01</v>
      </c>
      <c r="F42" s="108"/>
      <c r="P42" s="48"/>
      <c r="Q42" s="41"/>
      <c r="R42" s="343"/>
      <c r="S42" s="344"/>
      <c r="T42" s="345"/>
    </row>
    <row r="43" spans="1:20" ht="99.75" customHeight="1" thickBot="1">
      <c r="A43" s="24" t="s">
        <v>39</v>
      </c>
      <c r="B43" s="12" t="s">
        <v>7</v>
      </c>
      <c r="C43" s="334"/>
      <c r="D43" s="337"/>
      <c r="E43" s="340"/>
      <c r="F43" s="108"/>
      <c r="P43" s="49"/>
      <c r="Q43" s="41"/>
      <c r="R43" s="343"/>
      <c r="S43" s="344"/>
      <c r="T43" s="345"/>
    </row>
    <row r="44" spans="1:20" s="31" customFormat="1" ht="42.75" customHeight="1" thickBot="1">
      <c r="A44" s="32" t="s">
        <v>40</v>
      </c>
      <c r="B44" s="28"/>
      <c r="C44" s="29">
        <f>D44*6</f>
        <v>53555.232600000003</v>
      </c>
      <c r="D44" s="36">
        <f>E44*E5</f>
        <v>8925.8721000000005</v>
      </c>
      <c r="E44" s="102">
        <f>E45+E48+E51+E56+E59</f>
        <v>2.91</v>
      </c>
      <c r="F44" s="216">
        <v>53555.23</v>
      </c>
      <c r="P44" s="55"/>
      <c r="Q44" s="44"/>
      <c r="R44" s="45"/>
      <c r="S44" s="56"/>
      <c r="T44" s="46"/>
    </row>
    <row r="45" spans="1:20" ht="35.25" customHeight="1" thickBot="1">
      <c r="A45" s="7" t="s">
        <v>41</v>
      </c>
      <c r="B45" s="6"/>
      <c r="C45" s="364">
        <f>E45*E5*6</f>
        <v>5153.0807999999997</v>
      </c>
      <c r="D45" s="371">
        <f>E45*E5</f>
        <v>858.84680000000003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29.2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3.75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36.75" customHeight="1" thickBot="1">
      <c r="A48" s="7" t="s">
        <v>44</v>
      </c>
      <c r="B48" s="6"/>
      <c r="C48" s="332">
        <f>E48*E5*6</f>
        <v>22452.709199999998</v>
      </c>
      <c r="D48" s="335">
        <f>E48*E5</f>
        <v>3742.1181999999999</v>
      </c>
      <c r="E48" s="338">
        <v>1.22</v>
      </c>
      <c r="F48" s="329"/>
      <c r="P48" s="48"/>
      <c r="Q48" s="57"/>
      <c r="R48" s="343"/>
      <c r="S48" s="344"/>
      <c r="T48" s="345"/>
    </row>
    <row r="49" spans="1:20" ht="75.7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61.5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41.25" customHeight="1" thickBot="1">
      <c r="A51" s="7" t="s">
        <v>49</v>
      </c>
      <c r="B51" s="6"/>
      <c r="C51" s="335">
        <f>E51*E5*6</f>
        <v>16563.474000000002</v>
      </c>
      <c r="D51" s="335">
        <f>E51*E5</f>
        <v>2760.5790000000002</v>
      </c>
      <c r="E51" s="338">
        <v>0.9</v>
      </c>
      <c r="F51" s="329"/>
      <c r="P51" s="48"/>
      <c r="Q51" s="57"/>
      <c r="R51" s="344"/>
      <c r="S51" s="344"/>
      <c r="T51" s="345"/>
    </row>
    <row r="52" spans="1:20" ht="39.75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3.25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6.2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4.5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33" customHeight="1" thickBot="1">
      <c r="A56" s="7" t="s">
        <v>54</v>
      </c>
      <c r="B56" s="6"/>
      <c r="C56" s="335">
        <f>E56*E5*6</f>
        <v>4785.0036</v>
      </c>
      <c r="D56" s="335">
        <f>E56*E5</f>
        <v>797.50059999999996</v>
      </c>
      <c r="E56" s="338">
        <v>0.26</v>
      </c>
      <c r="F56" s="329"/>
      <c r="P56" s="48"/>
      <c r="Q56" s="57"/>
      <c r="R56" s="344"/>
      <c r="S56" s="344"/>
      <c r="T56" s="345"/>
    </row>
    <row r="57" spans="1:20" ht="75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7"/>
      <c r="D58" s="337"/>
      <c r="E58" s="340"/>
      <c r="F58" s="331"/>
      <c r="P58" s="49"/>
      <c r="Q58" s="42"/>
      <c r="R58" s="344"/>
      <c r="S58" s="344"/>
      <c r="T58" s="345"/>
    </row>
    <row r="59" spans="1:20" ht="26.25" thickBot="1">
      <c r="A59" s="7" t="s">
        <v>57</v>
      </c>
      <c r="B59" s="6"/>
      <c r="C59" s="335">
        <f>D59*5</f>
        <v>3834.1374999999998</v>
      </c>
      <c r="D59" s="335">
        <f>E59*E5</f>
        <v>766.82749999999999</v>
      </c>
      <c r="E59" s="338">
        <v>0.25</v>
      </c>
      <c r="F59" s="329"/>
      <c r="P59" s="48"/>
      <c r="Q59" s="57"/>
      <c r="R59" s="344"/>
      <c r="S59" s="344"/>
      <c r="T59" s="345"/>
    </row>
    <row r="60" spans="1:20" ht="26.25" thickBot="1">
      <c r="A60" s="24" t="s">
        <v>58</v>
      </c>
      <c r="B60" s="4" t="s">
        <v>31</v>
      </c>
      <c r="C60" s="336"/>
      <c r="D60" s="336"/>
      <c r="E60" s="339"/>
      <c r="F60" s="330"/>
      <c r="P60" s="49"/>
      <c r="Q60" s="42"/>
      <c r="R60" s="344"/>
      <c r="S60" s="344"/>
      <c r="T60" s="345"/>
    </row>
    <row r="61" spans="1:20" ht="63.75" customHeight="1" thickBot="1">
      <c r="A61" s="24" t="s">
        <v>59</v>
      </c>
      <c r="B61" s="4" t="s">
        <v>10</v>
      </c>
      <c r="C61" s="337"/>
      <c r="D61" s="337"/>
      <c r="E61" s="340"/>
      <c r="F61" s="331"/>
      <c r="P61" s="49"/>
      <c r="Q61" s="42"/>
      <c r="R61" s="344"/>
      <c r="S61" s="344"/>
      <c r="T61" s="345"/>
    </row>
    <row r="62" spans="1:20" s="31" customFormat="1" ht="30" customHeight="1" thickBot="1">
      <c r="A62" s="32" t="s">
        <v>60</v>
      </c>
      <c r="B62" s="28"/>
      <c r="C62" s="34">
        <f>E62*E5*6</f>
        <v>115024.125</v>
      </c>
      <c r="D62" s="34">
        <f>E62*E5</f>
        <v>19170.6875</v>
      </c>
      <c r="E62" s="106">
        <f>E63+E69+E75+E80+E83</f>
        <v>6.25</v>
      </c>
      <c r="F62" s="283">
        <v>115024.13</v>
      </c>
      <c r="P62" s="55"/>
      <c r="Q62" s="44"/>
      <c r="R62" s="61"/>
      <c r="S62" s="61"/>
      <c r="T62" s="62"/>
    </row>
    <row r="63" spans="1:20" ht="36" customHeight="1" thickBot="1">
      <c r="A63" s="7" t="s">
        <v>61</v>
      </c>
      <c r="B63" s="12"/>
      <c r="C63" s="341">
        <f>E63*E5*6</f>
        <v>33310.986600000004</v>
      </c>
      <c r="D63" s="341">
        <f>E63*E5</f>
        <v>5551.8311000000003</v>
      </c>
      <c r="E63" s="342">
        <v>1.81</v>
      </c>
      <c r="F63" s="329"/>
      <c r="P63" s="48"/>
      <c r="Q63" s="41"/>
      <c r="R63" s="344"/>
      <c r="S63" s="344"/>
      <c r="T63" s="345"/>
    </row>
    <row r="64" spans="1:20" ht="64.5" thickBot="1">
      <c r="A64" s="24" t="s">
        <v>62</v>
      </c>
      <c r="B64" s="4" t="s">
        <v>63</v>
      </c>
      <c r="C64" s="336"/>
      <c r="D64" s="336"/>
      <c r="E64" s="339"/>
      <c r="F64" s="330"/>
      <c r="P64" s="49"/>
      <c r="Q64" s="42"/>
      <c r="R64" s="344"/>
      <c r="S64" s="344"/>
      <c r="T64" s="345"/>
    </row>
    <row r="65" spans="1:20" ht="23.25" customHeight="1">
      <c r="A65" s="228" t="s">
        <v>123</v>
      </c>
      <c r="B65" s="229" t="s">
        <v>124</v>
      </c>
      <c r="C65" s="336"/>
      <c r="D65" s="336"/>
      <c r="E65" s="339"/>
      <c r="F65" s="330"/>
      <c r="P65" s="221"/>
      <c r="Q65" s="42"/>
      <c r="R65" s="344"/>
      <c r="S65" s="344"/>
      <c r="T65" s="345"/>
    </row>
    <row r="66" spans="1:20" ht="60.75" customHeight="1">
      <c r="A66" s="377" t="s">
        <v>91</v>
      </c>
      <c r="B66" s="379" t="s">
        <v>7</v>
      </c>
      <c r="C66" s="375"/>
      <c r="D66" s="336"/>
      <c r="E66" s="339"/>
      <c r="F66" s="330"/>
      <c r="P66" s="49"/>
      <c r="Q66" s="41"/>
      <c r="R66" s="344"/>
      <c r="S66" s="344"/>
      <c r="T66" s="345"/>
    </row>
    <row r="67" spans="1:20" ht="9" hidden="1" customHeight="1" thickBot="1">
      <c r="A67" s="378"/>
      <c r="B67" s="380"/>
      <c r="C67" s="375"/>
      <c r="D67" s="336"/>
      <c r="E67" s="339"/>
      <c r="F67" s="330"/>
      <c r="P67" s="49"/>
      <c r="Q67" s="41"/>
      <c r="R67" s="344"/>
      <c r="S67" s="344"/>
      <c r="T67" s="345"/>
    </row>
    <row r="68" spans="1:20" ht="26.25" thickBot="1">
      <c r="A68" s="225" t="s">
        <v>65</v>
      </c>
      <c r="B68" s="226" t="s">
        <v>10</v>
      </c>
      <c r="C68" s="376"/>
      <c r="D68" s="337"/>
      <c r="E68" s="340"/>
      <c r="F68" s="331"/>
      <c r="P68" s="49"/>
      <c r="Q68" s="41"/>
      <c r="R68" s="344"/>
      <c r="S68" s="344"/>
      <c r="T68" s="345"/>
    </row>
    <row r="69" spans="1:20" ht="79.5" customHeight="1" thickBot="1">
      <c r="A69" s="7" t="s">
        <v>66</v>
      </c>
      <c r="B69" s="12"/>
      <c r="C69" s="335">
        <f>E69*E5*6</f>
        <v>29446.175999999999</v>
      </c>
      <c r="D69" s="335">
        <f>E69*E5</f>
        <v>4907.6959999999999</v>
      </c>
      <c r="E69" s="338">
        <v>1.6</v>
      </c>
      <c r="F69" s="329"/>
      <c r="P69" s="48"/>
      <c r="Q69" s="41"/>
      <c r="R69" s="344"/>
      <c r="S69" s="344"/>
      <c r="T69" s="345"/>
    </row>
    <row r="70" spans="1:20" ht="33.75" customHeight="1" thickBot="1">
      <c r="A70" s="24" t="s">
        <v>67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6" customHeight="1" thickBot="1">
      <c r="A71" s="24" t="s">
        <v>68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39" customHeight="1" thickBot="1">
      <c r="A72" s="24" t="s">
        <v>69</v>
      </c>
      <c r="B72" s="4" t="s">
        <v>10</v>
      </c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38.25" customHeight="1" thickBot="1">
      <c r="A73" s="24" t="s">
        <v>70</v>
      </c>
      <c r="B73" s="4" t="s">
        <v>10</v>
      </c>
      <c r="C73" s="336"/>
      <c r="D73" s="336"/>
      <c r="E73" s="339"/>
      <c r="F73" s="330"/>
      <c r="P73" s="49"/>
      <c r="Q73" s="42"/>
      <c r="R73" s="344"/>
      <c r="S73" s="344"/>
      <c r="T73" s="345"/>
    </row>
    <row r="74" spans="1:20" ht="27" customHeight="1" thickBot="1">
      <c r="A74" s="24" t="s">
        <v>71</v>
      </c>
      <c r="B74" s="4" t="s">
        <v>72</v>
      </c>
      <c r="C74" s="337"/>
      <c r="D74" s="337"/>
      <c r="E74" s="340"/>
      <c r="F74" s="331"/>
      <c r="P74" s="49"/>
      <c r="Q74" s="42"/>
      <c r="R74" s="344"/>
      <c r="S74" s="344"/>
      <c r="T74" s="345"/>
    </row>
    <row r="75" spans="1:20" ht="30.75" customHeight="1" thickBot="1">
      <c r="A75" s="7" t="s">
        <v>73</v>
      </c>
      <c r="B75" s="12"/>
      <c r="C75" s="335">
        <f>E75*E5*6</f>
        <v>11042.315999999999</v>
      </c>
      <c r="D75" s="335">
        <f>E75*E5</f>
        <v>1840.386</v>
      </c>
      <c r="E75" s="338">
        <v>0.6</v>
      </c>
      <c r="F75" s="329"/>
      <c r="P75" s="48"/>
      <c r="Q75" s="41"/>
      <c r="R75" s="344"/>
      <c r="S75" s="344"/>
      <c r="T75" s="345"/>
    </row>
    <row r="76" spans="1:20" ht="24.75" customHeight="1" thickBot="1">
      <c r="A76" s="24" t="s">
        <v>74</v>
      </c>
      <c r="B76" s="12" t="s">
        <v>75</v>
      </c>
      <c r="C76" s="336"/>
      <c r="D76" s="336"/>
      <c r="E76" s="339"/>
      <c r="F76" s="330"/>
      <c r="P76" s="49"/>
      <c r="Q76" s="41"/>
      <c r="R76" s="344"/>
      <c r="S76" s="344"/>
      <c r="T76" s="345"/>
    </row>
    <row r="77" spans="1:20" ht="24" customHeight="1" thickBot="1">
      <c r="A77" s="24" t="s">
        <v>76</v>
      </c>
      <c r="B77" s="12" t="s">
        <v>10</v>
      </c>
      <c r="C77" s="336"/>
      <c r="D77" s="336"/>
      <c r="E77" s="339"/>
      <c r="F77" s="330"/>
      <c r="P77" s="49"/>
      <c r="Q77" s="41"/>
      <c r="R77" s="344"/>
      <c r="S77" s="344"/>
      <c r="T77" s="345"/>
    </row>
    <row r="78" spans="1:20" ht="35.25" customHeight="1" thickBot="1">
      <c r="A78" s="347" t="s">
        <v>77</v>
      </c>
      <c r="B78" s="14"/>
      <c r="C78" s="336"/>
      <c r="D78" s="336"/>
      <c r="E78" s="339"/>
      <c r="F78" s="330"/>
      <c r="P78" s="346"/>
      <c r="Q78" s="49"/>
      <c r="R78" s="344"/>
      <c r="S78" s="344"/>
      <c r="T78" s="345"/>
    </row>
    <row r="79" spans="1:20" ht="15.75" thickBot="1">
      <c r="A79" s="348"/>
      <c r="B79" s="12" t="s">
        <v>72</v>
      </c>
      <c r="C79" s="337"/>
      <c r="D79" s="337"/>
      <c r="E79" s="340"/>
      <c r="F79" s="331"/>
      <c r="P79" s="346"/>
      <c r="Q79" s="41"/>
      <c r="R79" s="344"/>
      <c r="S79" s="344"/>
      <c r="T79" s="345"/>
    </row>
    <row r="80" spans="1:20" ht="25.5" customHeight="1" thickBot="1">
      <c r="A80" s="7" t="s">
        <v>78</v>
      </c>
      <c r="B80" s="6"/>
      <c r="C80" s="332">
        <v>28336.400000000001</v>
      </c>
      <c r="D80" s="335">
        <f>E80*E5</f>
        <v>4999.7152999999998</v>
      </c>
      <c r="E80" s="338">
        <v>1.63</v>
      </c>
      <c r="F80" s="329"/>
      <c r="P80" s="48"/>
      <c r="Q80" s="57"/>
      <c r="R80" s="343"/>
      <c r="S80" s="344"/>
      <c r="T80" s="345"/>
    </row>
    <row r="81" spans="1:20" ht="27.75" customHeight="1" thickBot="1">
      <c r="A81" s="24" t="s">
        <v>79</v>
      </c>
      <c r="B81" s="4" t="s">
        <v>80</v>
      </c>
      <c r="C81" s="333"/>
      <c r="D81" s="336"/>
      <c r="E81" s="339"/>
      <c r="F81" s="330"/>
      <c r="P81" s="49"/>
      <c r="Q81" s="42"/>
      <c r="R81" s="343"/>
      <c r="S81" s="344"/>
      <c r="T81" s="345"/>
    </row>
    <row r="82" spans="1:20" ht="88.5" customHeight="1" thickBot="1">
      <c r="A82" s="24" t="s">
        <v>81</v>
      </c>
      <c r="B82" s="4" t="s">
        <v>10</v>
      </c>
      <c r="C82" s="334"/>
      <c r="D82" s="337"/>
      <c r="E82" s="339"/>
      <c r="F82" s="331"/>
      <c r="P82" s="49"/>
      <c r="Q82" s="42"/>
      <c r="R82" s="343"/>
      <c r="S82" s="344"/>
      <c r="T82" s="345"/>
    </row>
    <row r="83" spans="1:20" ht="68.25" customHeight="1" thickBot="1">
      <c r="A83" s="7" t="s">
        <v>82</v>
      </c>
      <c r="B83" s="4" t="s">
        <v>83</v>
      </c>
      <c r="C83" s="25">
        <v>10856.15</v>
      </c>
      <c r="D83" s="25">
        <f>E83*E5</f>
        <v>1871.0590999999999</v>
      </c>
      <c r="E83" s="227">
        <v>0.61</v>
      </c>
      <c r="F83" s="108"/>
      <c r="I83" s="96"/>
      <c r="P83" s="48"/>
      <c r="Q83" s="42"/>
      <c r="R83" s="53"/>
      <c r="S83" s="53"/>
      <c r="T83" s="54"/>
    </row>
    <row r="84" spans="1:20" s="31" customFormat="1" ht="33.75" customHeight="1" thickBot="1">
      <c r="A84" s="27" t="s">
        <v>84</v>
      </c>
      <c r="B84" s="35"/>
      <c r="C84" s="34">
        <v>0</v>
      </c>
      <c r="D84" s="34">
        <v>0</v>
      </c>
      <c r="E84" s="212">
        <v>0</v>
      </c>
      <c r="F84" s="109"/>
      <c r="P84" s="43"/>
      <c r="Q84" s="63"/>
      <c r="R84" s="61"/>
      <c r="S84" s="61"/>
      <c r="T84" s="62"/>
    </row>
    <row r="85" spans="1:20" ht="30.75" customHeight="1" thickBot="1">
      <c r="A85" s="15" t="s">
        <v>85</v>
      </c>
      <c r="B85" s="12" t="s">
        <v>46</v>
      </c>
      <c r="C85" s="34">
        <f>D85*3</f>
        <v>2300.4825000000001</v>
      </c>
      <c r="D85" s="34">
        <f>E85*E5</f>
        <v>766.82749999999999</v>
      </c>
      <c r="E85" s="213">
        <v>0.25</v>
      </c>
      <c r="F85" s="202">
        <v>2300.48</v>
      </c>
      <c r="P85" s="64"/>
      <c r="Q85" s="41"/>
      <c r="R85" s="65"/>
      <c r="S85" s="65"/>
      <c r="T85" s="66"/>
    </row>
    <row r="86" spans="1:20" ht="57.75" thickBot="1">
      <c r="A86" s="27" t="s">
        <v>119</v>
      </c>
      <c r="B86" s="94"/>
      <c r="C86" s="34">
        <v>0</v>
      </c>
      <c r="D86" s="34">
        <v>0</v>
      </c>
      <c r="E86" s="212">
        <v>0</v>
      </c>
      <c r="F86" s="108"/>
      <c r="P86" s="64"/>
      <c r="Q86" s="41"/>
      <c r="R86" s="65"/>
      <c r="S86" s="65"/>
      <c r="T86" s="66"/>
    </row>
    <row r="87" spans="1:20" ht="15.75" thickBot="1">
      <c r="A87" s="27" t="s">
        <v>126</v>
      </c>
      <c r="B87" s="94"/>
      <c r="C87" s="34">
        <v>18973.73</v>
      </c>
      <c r="D87" s="34"/>
      <c r="E87" s="106"/>
      <c r="F87" s="202">
        <v>18973.73</v>
      </c>
      <c r="P87" s="64"/>
      <c r="Q87" s="41"/>
      <c r="R87" s="65"/>
      <c r="S87" s="65"/>
      <c r="T87" s="66"/>
    </row>
    <row r="88" spans="1:20" ht="15.75" thickBot="1">
      <c r="A88" s="27" t="s">
        <v>129</v>
      </c>
      <c r="B88" s="94"/>
      <c r="C88" s="34">
        <v>721.5</v>
      </c>
      <c r="D88" s="34"/>
      <c r="E88" s="106"/>
      <c r="F88" s="202">
        <v>721.5</v>
      </c>
      <c r="P88" s="64"/>
      <c r="Q88" s="41"/>
      <c r="R88" s="65"/>
      <c r="S88" s="65"/>
      <c r="T88" s="66"/>
    </row>
    <row r="89" spans="1:20" ht="32.25" customHeight="1" thickBot="1">
      <c r="A89" s="5" t="s">
        <v>86</v>
      </c>
      <c r="B89" s="16"/>
      <c r="C89" s="26">
        <f>C62+C44+C8+C87+C88+C85</f>
        <v>228487.02170000001</v>
      </c>
      <c r="D89" s="26">
        <f>D84+D62+D44+D8</f>
        <v>34415.218200000003</v>
      </c>
      <c r="E89" s="107">
        <f>E62+E44+E8+E85</f>
        <v>11.469999999999999</v>
      </c>
      <c r="F89" s="266">
        <f>F88+F87+F85+F62+F44+F8</f>
        <v>228487.02000000002</v>
      </c>
      <c r="K89" s="96"/>
      <c r="P89" s="67"/>
      <c r="Q89" s="68"/>
      <c r="R89" s="65"/>
      <c r="S89" s="65"/>
      <c r="T89" s="66"/>
    </row>
    <row r="90" spans="1:20" ht="16.5">
      <c r="A90" s="396" t="s">
        <v>132</v>
      </c>
      <c r="B90" s="365"/>
      <c r="C90" s="365"/>
      <c r="D90" s="365"/>
      <c r="E90" s="420"/>
      <c r="F90" s="273">
        <v>114827.14</v>
      </c>
    </row>
    <row r="91" spans="1:20" ht="16.5">
      <c r="A91" s="396" t="s">
        <v>133</v>
      </c>
      <c r="B91" s="365"/>
      <c r="C91" s="365"/>
      <c r="D91" s="365"/>
      <c r="E91" s="365"/>
      <c r="F91" s="268">
        <v>220469.99</v>
      </c>
    </row>
    <row r="92" spans="1:20" ht="16.5">
      <c r="A92" s="396" t="s">
        <v>134</v>
      </c>
      <c r="B92" s="365"/>
      <c r="C92" s="365"/>
      <c r="D92" s="365"/>
      <c r="E92" s="365"/>
      <c r="F92" s="268">
        <v>122844.17</v>
      </c>
    </row>
    <row r="93" spans="1:20" ht="16.5">
      <c r="A93" s="218"/>
      <c r="B93" s="219"/>
      <c r="C93" s="219"/>
      <c r="D93" s="219"/>
      <c r="E93" s="219"/>
      <c r="F93" s="220"/>
    </row>
    <row r="95" spans="1:20">
      <c r="A95" s="137" t="s">
        <v>121</v>
      </c>
    </row>
    <row r="96" spans="1:20">
      <c r="A96" s="137"/>
    </row>
    <row r="97" spans="1:1">
      <c r="A97" s="137" t="s">
        <v>122</v>
      </c>
    </row>
  </sheetData>
  <mergeCells count="133">
    <mergeCell ref="F9:F13"/>
    <mergeCell ref="F14:F16"/>
    <mergeCell ref="F18:F19"/>
    <mergeCell ref="F20:F25"/>
    <mergeCell ref="F26:F29"/>
    <mergeCell ref="F36:F38"/>
    <mergeCell ref="F45:F47"/>
    <mergeCell ref="F48:F50"/>
    <mergeCell ref="F30:F35"/>
    <mergeCell ref="A66:A67"/>
    <mergeCell ref="B66:B67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51:F55"/>
    <mergeCell ref="C59:C61"/>
    <mergeCell ref="D59:D61"/>
    <mergeCell ref="E59:E61"/>
    <mergeCell ref="R59:R61"/>
    <mergeCell ref="S59:S61"/>
    <mergeCell ref="T59:T61"/>
    <mergeCell ref="C56:C58"/>
    <mergeCell ref="D56:D58"/>
    <mergeCell ref="E56:E58"/>
    <mergeCell ref="R56:R58"/>
    <mergeCell ref="S56:S58"/>
    <mergeCell ref="T56:T58"/>
    <mergeCell ref="F56:F58"/>
    <mergeCell ref="F59:F61"/>
    <mergeCell ref="C69:C74"/>
    <mergeCell ref="D69:D74"/>
    <mergeCell ref="E69:E74"/>
    <mergeCell ref="R69:R74"/>
    <mergeCell ref="S69:S74"/>
    <mergeCell ref="T69:T74"/>
    <mergeCell ref="C63:C68"/>
    <mergeCell ref="D63:D68"/>
    <mergeCell ref="E63:E68"/>
    <mergeCell ref="R63:R68"/>
    <mergeCell ref="S63:S68"/>
    <mergeCell ref="T63:T68"/>
    <mergeCell ref="F69:F74"/>
    <mergeCell ref="F63:F68"/>
    <mergeCell ref="A90:E90"/>
    <mergeCell ref="A91:E91"/>
    <mergeCell ref="A92:E92"/>
    <mergeCell ref="S80:S82"/>
    <mergeCell ref="T80:T82"/>
    <mergeCell ref="A78:A79"/>
    <mergeCell ref="P78:P79"/>
    <mergeCell ref="C80:C82"/>
    <mergeCell ref="D80:D82"/>
    <mergeCell ref="E80:E82"/>
    <mergeCell ref="R80:R82"/>
    <mergeCell ref="C75:C79"/>
    <mergeCell ref="D75:D79"/>
    <mergeCell ref="E75:E79"/>
    <mergeCell ref="R75:R79"/>
    <mergeCell ref="S75:S79"/>
    <mergeCell ref="T75:T79"/>
    <mergeCell ref="F75:F79"/>
    <mergeCell ref="F80:F82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95"/>
  <sheetViews>
    <sheetView topLeftCell="A80" workbookViewId="0">
      <selection sqref="A1:F95"/>
    </sheetView>
  </sheetViews>
  <sheetFormatPr defaultRowHeight="15"/>
  <cols>
    <col min="1" max="1" width="76.7109375" style="1" customWidth="1"/>
    <col min="2" max="2" width="17.28515625" style="69" customWidth="1"/>
    <col min="3" max="3" width="10.5703125" style="1" customWidth="1"/>
    <col min="4" max="5" width="10.7109375" style="1" customWidth="1"/>
    <col min="6" max="6" width="14.42578125" style="1" customWidth="1"/>
    <col min="7" max="8" width="9.5703125" style="1" bestFit="1" customWidth="1"/>
    <col min="9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112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3735</v>
      </c>
      <c r="E5" s="23">
        <v>3735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98.25" customHeight="1" thickBot="1">
      <c r="A8" s="27" t="s">
        <v>3</v>
      </c>
      <c r="B8" s="28"/>
      <c r="C8" s="29">
        <f>C9+C14+C17+C20+C26+C30+C36+C39+C40+C42</f>
        <v>46164.599999999991</v>
      </c>
      <c r="D8" s="29">
        <f>E8*E5</f>
        <v>7694.0999999999985</v>
      </c>
      <c r="E8" s="102">
        <f>E9+E14+E17+E20+E26+E30+E36+E39+E40+E42</f>
        <v>2.0599999999999996</v>
      </c>
      <c r="F8" s="144">
        <v>46164.6</v>
      </c>
      <c r="G8" s="97"/>
      <c r="H8" s="97"/>
      <c r="P8" s="43"/>
      <c r="Q8" s="44"/>
      <c r="R8" s="45"/>
      <c r="S8" s="45"/>
      <c r="T8" s="46"/>
      <c r="U8" s="47"/>
    </row>
    <row r="9" spans="1:21" ht="37.5" customHeight="1" thickBot="1">
      <c r="A9" s="7" t="s">
        <v>4</v>
      </c>
      <c r="B9" s="4"/>
      <c r="C9" s="355">
        <f>E9*E5*6</f>
        <v>1344.6</v>
      </c>
      <c r="D9" s="358">
        <f>E9*E5</f>
        <v>224.1</v>
      </c>
      <c r="E9" s="361">
        <v>0.06</v>
      </c>
      <c r="F9" s="329"/>
      <c r="P9" s="48"/>
      <c r="Q9" s="42"/>
      <c r="R9" s="352"/>
      <c r="S9" s="353"/>
      <c r="T9" s="354"/>
    </row>
    <row r="10" spans="1:21" ht="39.7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6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9.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1.7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7.5" customHeight="1" thickBot="1">
      <c r="A14" s="7" t="s">
        <v>11</v>
      </c>
      <c r="B14" s="4"/>
      <c r="C14" s="335">
        <f>E14*E5*6</f>
        <v>1792.8000000000002</v>
      </c>
      <c r="D14" s="335">
        <f>E14*E5</f>
        <v>298.8</v>
      </c>
      <c r="E14" s="338">
        <v>0.08</v>
      </c>
      <c r="F14" s="329"/>
      <c r="P14" s="48"/>
      <c r="Q14" s="42"/>
      <c r="R14" s="344"/>
      <c r="S14" s="344"/>
      <c r="T14" s="345"/>
    </row>
    <row r="15" spans="1:21" ht="143.2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64.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2.75" customHeight="1" thickBot="1">
      <c r="A17" s="7" t="s">
        <v>14</v>
      </c>
      <c r="B17" s="4"/>
      <c r="C17" s="332">
        <f>E17*E5*6</f>
        <v>448.20000000000005</v>
      </c>
      <c r="D17" s="335">
        <f>E17*E5</f>
        <v>74.7</v>
      </c>
      <c r="E17" s="338">
        <v>0.02</v>
      </c>
      <c r="F17" s="108"/>
      <c r="P17" s="48"/>
      <c r="Q17" s="42"/>
      <c r="R17" s="343"/>
      <c r="S17" s="344"/>
      <c r="T17" s="345"/>
    </row>
    <row r="18" spans="1:20" ht="126" customHeight="1" thickBot="1">
      <c r="A18" s="24" t="s">
        <v>15</v>
      </c>
      <c r="B18" s="9" t="s">
        <v>7</v>
      </c>
      <c r="C18" s="333"/>
      <c r="D18" s="336"/>
      <c r="E18" s="339"/>
      <c r="F18" s="108"/>
      <c r="P18" s="49"/>
      <c r="Q18" s="50"/>
      <c r="R18" s="343"/>
      <c r="S18" s="344"/>
      <c r="T18" s="345"/>
    </row>
    <row r="19" spans="1:20" ht="50.25" customHeight="1" thickBot="1">
      <c r="A19" s="24" t="s">
        <v>16</v>
      </c>
      <c r="B19" s="9" t="s">
        <v>10</v>
      </c>
      <c r="C19" s="334"/>
      <c r="D19" s="337"/>
      <c r="E19" s="340"/>
      <c r="F19" s="108"/>
      <c r="P19" s="49"/>
      <c r="Q19" s="50"/>
      <c r="R19" s="343"/>
      <c r="S19" s="344"/>
      <c r="T19" s="345"/>
    </row>
    <row r="20" spans="1:20" ht="47.25" customHeight="1" thickBot="1">
      <c r="A20" s="7" t="s">
        <v>17</v>
      </c>
      <c r="B20" s="4"/>
      <c r="C20" s="335">
        <f>E20*E5*6</f>
        <v>32494.5</v>
      </c>
      <c r="D20" s="335">
        <f>E20*E5</f>
        <v>5415.75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40.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9.7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6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8" customHeight="1" thickBot="1">
      <c r="A26" s="7" t="s">
        <v>23</v>
      </c>
      <c r="B26" s="4"/>
      <c r="C26" s="335">
        <f>E26*E5*6</f>
        <v>1792.8000000000002</v>
      </c>
      <c r="D26" s="335">
        <f>E26*E5</f>
        <v>298.8</v>
      </c>
      <c r="E26" s="338">
        <v>0.08</v>
      </c>
      <c r="F26" s="329"/>
      <c r="P26" s="48"/>
      <c r="Q26" s="42"/>
      <c r="R26" s="344"/>
      <c r="S26" s="344"/>
      <c r="T26" s="345"/>
    </row>
    <row r="27" spans="1:20" ht="50.2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60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5.5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7.25" customHeight="1" thickBot="1">
      <c r="A30" s="7" t="s">
        <v>26</v>
      </c>
      <c r="B30" s="4"/>
      <c r="C30" s="332">
        <f>E30*E5*6</f>
        <v>6947.0999999999995</v>
      </c>
      <c r="D30" s="335">
        <f>E30*E5</f>
        <v>1157.8499999999999</v>
      </c>
      <c r="E30" s="338">
        <v>0.31</v>
      </c>
      <c r="F30" s="329"/>
      <c r="P30" s="48"/>
      <c r="Q30" s="42"/>
      <c r="R30" s="343"/>
      <c r="S30" s="344"/>
      <c r="T30" s="345"/>
    </row>
    <row r="31" spans="1:20" ht="46.5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54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3.25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9.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51.75" customHeight="1" thickBot="1">
      <c r="A36" s="7" t="s">
        <v>32</v>
      </c>
      <c r="B36" s="4"/>
      <c r="C36" s="332">
        <f>E36*E5*6</f>
        <v>448.20000000000005</v>
      </c>
      <c r="D36" s="335">
        <f>E36*E5</f>
        <v>74.7</v>
      </c>
      <c r="E36" s="338">
        <v>0.02</v>
      </c>
      <c r="F36" s="329"/>
      <c r="P36" s="48"/>
      <c r="Q36" s="42"/>
      <c r="R36" s="343"/>
      <c r="S36" s="344"/>
      <c r="T36" s="345"/>
    </row>
    <row r="37" spans="1:20" ht="72.7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45.7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74.25" customHeight="1" thickBot="1">
      <c r="A39" s="7" t="s">
        <v>35</v>
      </c>
      <c r="B39" s="4" t="s">
        <v>34</v>
      </c>
      <c r="C39" s="25">
        <f>E39*E5*6</f>
        <v>224.10000000000002</v>
      </c>
      <c r="D39" s="25">
        <f>E39*E5</f>
        <v>37.35</v>
      </c>
      <c r="E39" s="103">
        <v>0.01</v>
      </c>
      <c r="F39" s="108"/>
      <c r="P39" s="48"/>
      <c r="Q39" s="42"/>
      <c r="R39" s="53"/>
      <c r="S39" s="53"/>
      <c r="T39" s="54"/>
    </row>
    <row r="40" spans="1:20" ht="55.5" customHeight="1" thickBot="1">
      <c r="A40" s="7" t="s">
        <v>36</v>
      </c>
      <c r="B40" s="4"/>
      <c r="C40" s="364">
        <f>E40*E5*6</f>
        <v>448.20000000000005</v>
      </c>
      <c r="D40" s="341">
        <f>E40*E5</f>
        <v>74.7</v>
      </c>
      <c r="E40" s="342">
        <v>0.02</v>
      </c>
      <c r="F40" s="108"/>
      <c r="P40" s="48"/>
      <c r="Q40" s="42"/>
      <c r="R40" s="343"/>
      <c r="S40" s="344"/>
      <c r="T40" s="345"/>
    </row>
    <row r="41" spans="1:20" ht="63.75" customHeight="1" thickBot="1">
      <c r="A41" s="24" t="s">
        <v>37</v>
      </c>
      <c r="B41" s="4" t="s">
        <v>34</v>
      </c>
      <c r="C41" s="334"/>
      <c r="D41" s="337"/>
      <c r="E41" s="340"/>
      <c r="F41" s="108"/>
      <c r="P41" s="49"/>
      <c r="Q41" s="42"/>
      <c r="R41" s="343"/>
      <c r="S41" s="344"/>
      <c r="T41" s="345"/>
    </row>
    <row r="42" spans="1:20" ht="50.25" customHeight="1" thickBot="1">
      <c r="A42" s="7" t="s">
        <v>38</v>
      </c>
      <c r="B42" s="12"/>
      <c r="C42" s="332">
        <f>E42*E5*6</f>
        <v>224.10000000000002</v>
      </c>
      <c r="D42" s="335">
        <f>E42*E5</f>
        <v>37.35</v>
      </c>
      <c r="E42" s="338">
        <v>0.01</v>
      </c>
      <c r="F42" s="329"/>
      <c r="P42" s="48"/>
      <c r="Q42" s="41"/>
      <c r="R42" s="343"/>
      <c r="S42" s="344"/>
      <c r="T42" s="345"/>
    </row>
    <row r="43" spans="1:20" ht="97.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45.75" customHeight="1" thickBot="1">
      <c r="A44" s="32" t="s">
        <v>40</v>
      </c>
      <c r="B44" s="28"/>
      <c r="C44" s="29">
        <f>C45+C48+C51+C56</f>
        <v>59610.6</v>
      </c>
      <c r="D44" s="36">
        <f>E44*E5</f>
        <v>9935.1</v>
      </c>
      <c r="E44" s="102">
        <f>E45+E48+E51+E56</f>
        <v>2.66</v>
      </c>
      <c r="F44" s="144">
        <v>59610.6</v>
      </c>
      <c r="G44" s="97"/>
      <c r="P44" s="55"/>
      <c r="Q44" s="44"/>
      <c r="R44" s="45"/>
      <c r="S44" s="56"/>
      <c r="T44" s="46"/>
    </row>
    <row r="45" spans="1:20" ht="35.25" customHeight="1" thickBot="1">
      <c r="A45" s="7" t="s">
        <v>41</v>
      </c>
      <c r="B45" s="6"/>
      <c r="C45" s="364">
        <f>E45*E5*6</f>
        <v>6274.8000000000011</v>
      </c>
      <c r="D45" s="371">
        <f>E45*E5</f>
        <v>1045.8000000000002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26.2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78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26.25" thickBot="1">
      <c r="A48" s="7" t="s">
        <v>44</v>
      </c>
      <c r="B48" s="6"/>
      <c r="C48" s="332">
        <f>E48*E5*6</f>
        <v>27340.199999999997</v>
      </c>
      <c r="D48" s="335">
        <f>E48*E5</f>
        <v>4556.7</v>
      </c>
      <c r="E48" s="338">
        <v>1.22</v>
      </c>
      <c r="F48" s="329"/>
      <c r="P48" s="48"/>
      <c r="Q48" s="57"/>
      <c r="R48" s="343"/>
      <c r="S48" s="344"/>
      <c r="T48" s="345"/>
    </row>
    <row r="49" spans="1:20" ht="69.7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72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26.25" thickBot="1">
      <c r="A51" s="7" t="s">
        <v>49</v>
      </c>
      <c r="B51" s="6"/>
      <c r="C51" s="335">
        <f>E51*E5*6</f>
        <v>20169</v>
      </c>
      <c r="D51" s="335">
        <f>E51*E5</f>
        <v>3361.5</v>
      </c>
      <c r="E51" s="338">
        <v>0.9</v>
      </c>
      <c r="F51" s="329"/>
      <c r="P51" s="48"/>
      <c r="Q51" s="57"/>
      <c r="R51" s="344"/>
      <c r="S51" s="344"/>
      <c r="T51" s="345"/>
    </row>
    <row r="52" spans="1:20" ht="26.25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15.75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15.75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26.25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26.25" thickBot="1">
      <c r="A56" s="7" t="s">
        <v>54</v>
      </c>
      <c r="B56" s="6"/>
      <c r="C56" s="335">
        <f>E56*E5*6</f>
        <v>5826.6</v>
      </c>
      <c r="D56" s="335">
        <f>E56*E5</f>
        <v>971.1</v>
      </c>
      <c r="E56" s="338">
        <v>0.26</v>
      </c>
      <c r="F56" s="329"/>
      <c r="P56" s="48"/>
      <c r="Q56" s="57"/>
      <c r="R56" s="344"/>
      <c r="S56" s="344"/>
      <c r="T56" s="345"/>
    </row>
    <row r="57" spans="1:20" ht="75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7"/>
      <c r="D58" s="337"/>
      <c r="E58" s="340"/>
      <c r="F58" s="331"/>
      <c r="P58" s="49"/>
      <c r="Q58" s="42"/>
      <c r="R58" s="344"/>
      <c r="S58" s="344"/>
      <c r="T58" s="345"/>
    </row>
    <row r="59" spans="1:20" s="31" customFormat="1" ht="15.75" thickBot="1">
      <c r="A59" s="32" t="s">
        <v>60</v>
      </c>
      <c r="B59" s="28"/>
      <c r="C59" s="34">
        <f>C60+C66+C72+C77+C80</f>
        <v>140062.5</v>
      </c>
      <c r="D59" s="34">
        <f>E59*E5</f>
        <v>23343.75</v>
      </c>
      <c r="E59" s="106">
        <f>E60+E66+E72+E77+E80</f>
        <v>6.25</v>
      </c>
      <c r="F59" s="144">
        <v>140062.5</v>
      </c>
      <c r="G59" s="97"/>
      <c r="P59" s="55"/>
      <c r="Q59" s="44"/>
      <c r="R59" s="61"/>
      <c r="S59" s="61"/>
      <c r="T59" s="62"/>
    </row>
    <row r="60" spans="1:20" ht="25.5">
      <c r="A60" s="153" t="s">
        <v>61</v>
      </c>
      <c r="B60" s="154"/>
      <c r="C60" s="341">
        <f>E60*E5*6</f>
        <v>40562.100000000006</v>
      </c>
      <c r="D60" s="341">
        <f>E60*E5</f>
        <v>6760.35</v>
      </c>
      <c r="E60" s="342">
        <v>1.81</v>
      </c>
      <c r="F60" s="329"/>
      <c r="P60" s="48"/>
      <c r="Q60" s="41"/>
      <c r="R60" s="344"/>
      <c r="S60" s="344"/>
      <c r="T60" s="345"/>
    </row>
    <row r="61" spans="1:20" ht="63.75">
      <c r="A61" s="222" t="s">
        <v>62</v>
      </c>
      <c r="B61" s="147" t="s">
        <v>63</v>
      </c>
      <c r="C61" s="375"/>
      <c r="D61" s="336"/>
      <c r="E61" s="339"/>
      <c r="F61" s="330"/>
      <c r="P61" s="49"/>
      <c r="Q61" s="42"/>
      <c r="R61" s="344"/>
      <c r="S61" s="344"/>
      <c r="T61" s="345"/>
    </row>
    <row r="62" spans="1:20" ht="23.25" customHeight="1">
      <c r="A62" s="222" t="s">
        <v>123</v>
      </c>
      <c r="B62" s="147" t="s">
        <v>124</v>
      </c>
      <c r="C62" s="375"/>
      <c r="D62" s="336"/>
      <c r="E62" s="339"/>
      <c r="F62" s="330"/>
      <c r="P62" s="221"/>
      <c r="Q62" s="42"/>
      <c r="R62" s="344"/>
      <c r="S62" s="344"/>
      <c r="T62" s="345"/>
    </row>
    <row r="63" spans="1:20" ht="49.5" customHeight="1">
      <c r="A63" s="377" t="s">
        <v>91</v>
      </c>
      <c r="B63" s="379" t="s">
        <v>7</v>
      </c>
      <c r="C63" s="375"/>
      <c r="D63" s="336"/>
      <c r="E63" s="339"/>
      <c r="F63" s="330"/>
      <c r="P63" s="49"/>
      <c r="Q63" s="41"/>
      <c r="R63" s="344"/>
      <c r="S63" s="344"/>
      <c r="T63" s="345"/>
    </row>
    <row r="64" spans="1:20" ht="6.75" hidden="1" customHeight="1" thickBot="1">
      <c r="A64" s="378"/>
      <c r="B64" s="380"/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26.25" thickBot="1">
      <c r="A65" s="84" t="s">
        <v>65</v>
      </c>
      <c r="B65" s="86" t="s">
        <v>10</v>
      </c>
      <c r="C65" s="376"/>
      <c r="D65" s="337"/>
      <c r="E65" s="340"/>
      <c r="F65" s="331"/>
      <c r="P65" s="49"/>
      <c r="Q65" s="41"/>
      <c r="R65" s="344"/>
      <c r="S65" s="344"/>
      <c r="T65" s="345"/>
    </row>
    <row r="66" spans="1:20" ht="91.5" customHeight="1" thickBot="1">
      <c r="A66" s="7" t="s">
        <v>66</v>
      </c>
      <c r="B66" s="12"/>
      <c r="C66" s="335">
        <f>E66*E5*6</f>
        <v>35856</v>
      </c>
      <c r="D66" s="335">
        <f>E66*E5</f>
        <v>5976</v>
      </c>
      <c r="E66" s="338">
        <v>1.6</v>
      </c>
      <c r="F66" s="329"/>
      <c r="P66" s="48"/>
      <c r="Q66" s="41"/>
      <c r="R66" s="344"/>
      <c r="S66" s="344"/>
      <c r="T66" s="345"/>
    </row>
    <row r="67" spans="1:20" ht="33" customHeight="1" thickBot="1">
      <c r="A67" s="24" t="s">
        <v>67</v>
      </c>
      <c r="B67" s="4" t="s">
        <v>10</v>
      </c>
      <c r="C67" s="336"/>
      <c r="D67" s="336"/>
      <c r="E67" s="339"/>
      <c r="F67" s="330"/>
      <c r="P67" s="49"/>
      <c r="Q67" s="42"/>
      <c r="R67" s="344"/>
      <c r="S67" s="344"/>
      <c r="T67" s="345"/>
    </row>
    <row r="68" spans="1:20" ht="36" customHeight="1" thickBot="1">
      <c r="A68" s="24" t="s">
        <v>68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3" customHeight="1" thickBot="1">
      <c r="A69" s="24" t="s">
        <v>69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8.25" customHeight="1" thickBot="1">
      <c r="A70" s="24" t="s">
        <v>70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22.5" customHeight="1" thickBot="1">
      <c r="A71" s="24" t="s">
        <v>71</v>
      </c>
      <c r="B71" s="4" t="s">
        <v>72</v>
      </c>
      <c r="C71" s="337"/>
      <c r="D71" s="337"/>
      <c r="E71" s="340"/>
      <c r="F71" s="331"/>
      <c r="P71" s="49"/>
      <c r="Q71" s="42"/>
      <c r="R71" s="344"/>
      <c r="S71" s="344"/>
      <c r="T71" s="345"/>
    </row>
    <row r="72" spans="1:20" ht="24" customHeight="1" thickBot="1">
      <c r="A72" s="7" t="s">
        <v>73</v>
      </c>
      <c r="B72" s="12"/>
      <c r="C72" s="335">
        <f>E72*E5*6</f>
        <v>13446</v>
      </c>
      <c r="D72" s="335">
        <f>E72*E5</f>
        <v>2241</v>
      </c>
      <c r="E72" s="338">
        <v>0.6</v>
      </c>
      <c r="F72" s="329"/>
      <c r="P72" s="48"/>
      <c r="Q72" s="41"/>
      <c r="R72" s="344"/>
      <c r="S72" s="344"/>
      <c r="T72" s="345"/>
    </row>
    <row r="73" spans="1:20" ht="24.75" customHeight="1" thickBot="1">
      <c r="A73" s="24" t="s">
        <v>74</v>
      </c>
      <c r="B73" s="12" t="s">
        <v>75</v>
      </c>
      <c r="C73" s="336"/>
      <c r="D73" s="336"/>
      <c r="E73" s="339"/>
      <c r="F73" s="330"/>
      <c r="P73" s="49"/>
      <c r="Q73" s="41"/>
      <c r="R73" s="344"/>
      <c r="S73" s="344"/>
      <c r="T73" s="345"/>
    </row>
    <row r="74" spans="1:20" ht="22.5" customHeight="1" thickBot="1">
      <c r="A74" s="24" t="s">
        <v>76</v>
      </c>
      <c r="B74" s="12" t="s">
        <v>10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35.25" customHeight="1" thickBot="1">
      <c r="A75" s="347" t="s">
        <v>77</v>
      </c>
      <c r="B75" s="14"/>
      <c r="C75" s="336"/>
      <c r="D75" s="336"/>
      <c r="E75" s="339"/>
      <c r="F75" s="330"/>
      <c r="P75" s="346"/>
      <c r="Q75" s="49"/>
      <c r="R75" s="344"/>
      <c r="S75" s="344"/>
      <c r="T75" s="345"/>
    </row>
    <row r="76" spans="1:20" ht="15.75" thickBot="1">
      <c r="A76" s="348"/>
      <c r="B76" s="12" t="s">
        <v>72</v>
      </c>
      <c r="C76" s="337"/>
      <c r="D76" s="337"/>
      <c r="E76" s="340"/>
      <c r="F76" s="331"/>
      <c r="P76" s="346"/>
      <c r="Q76" s="41"/>
      <c r="R76" s="344"/>
      <c r="S76" s="344"/>
      <c r="T76" s="345"/>
    </row>
    <row r="77" spans="1:20" ht="15.75" thickBot="1">
      <c r="A77" s="7" t="s">
        <v>78</v>
      </c>
      <c r="B77" s="6"/>
      <c r="C77" s="332">
        <f>E77*D5*6</f>
        <v>36528.299999999996</v>
      </c>
      <c r="D77" s="335">
        <f>E77*E5</f>
        <v>6088.0499999999993</v>
      </c>
      <c r="E77" s="338">
        <v>1.63</v>
      </c>
      <c r="F77" s="329"/>
      <c r="P77" s="48"/>
      <c r="Q77" s="57"/>
      <c r="R77" s="343"/>
      <c r="S77" s="344"/>
      <c r="T77" s="345"/>
    </row>
    <row r="78" spans="1:20" ht="15.75" thickBot="1">
      <c r="A78" s="24" t="s">
        <v>79</v>
      </c>
      <c r="B78" s="4" t="s">
        <v>80</v>
      </c>
      <c r="C78" s="333"/>
      <c r="D78" s="336"/>
      <c r="E78" s="339"/>
      <c r="F78" s="330"/>
      <c r="P78" s="49"/>
      <c r="Q78" s="42"/>
      <c r="R78" s="343"/>
      <c r="S78" s="344"/>
      <c r="T78" s="345"/>
    </row>
    <row r="79" spans="1:20" ht="90.75" customHeight="1" thickBot="1">
      <c r="A79" s="24" t="s">
        <v>81</v>
      </c>
      <c r="B79" s="4" t="s">
        <v>10</v>
      </c>
      <c r="C79" s="334"/>
      <c r="D79" s="337"/>
      <c r="E79" s="339"/>
      <c r="F79" s="331"/>
      <c r="P79" s="49"/>
      <c r="Q79" s="42"/>
      <c r="R79" s="343"/>
      <c r="S79" s="344"/>
      <c r="T79" s="345"/>
    </row>
    <row r="80" spans="1:20" ht="68.25" customHeight="1" thickBot="1">
      <c r="A80" s="7" t="s">
        <v>82</v>
      </c>
      <c r="B80" s="4" t="s">
        <v>83</v>
      </c>
      <c r="C80" s="25">
        <f>E80*D5*6</f>
        <v>13670.099999999999</v>
      </c>
      <c r="D80" s="231">
        <f>E80*E5</f>
        <v>2278.35</v>
      </c>
      <c r="E80" s="233">
        <v>0.61</v>
      </c>
      <c r="F80" s="108"/>
      <c r="J80" s="96"/>
      <c r="P80" s="48"/>
      <c r="Q80" s="42"/>
      <c r="R80" s="53"/>
      <c r="S80" s="53"/>
      <c r="T80" s="54"/>
    </row>
    <row r="81" spans="1:20" s="31" customFormat="1" ht="36.75" customHeight="1" thickBot="1">
      <c r="A81" s="27" t="s">
        <v>84</v>
      </c>
      <c r="B81" s="35"/>
      <c r="C81" s="34">
        <v>0</v>
      </c>
      <c r="D81" s="232">
        <v>0</v>
      </c>
      <c r="E81" s="234">
        <v>0</v>
      </c>
      <c r="F81" s="109"/>
      <c r="P81" s="43"/>
      <c r="Q81" s="63"/>
      <c r="R81" s="61"/>
      <c r="S81" s="61"/>
      <c r="T81" s="62"/>
    </row>
    <row r="82" spans="1:20" ht="32.25" customHeight="1" thickBot="1">
      <c r="A82" s="15" t="s">
        <v>85</v>
      </c>
      <c r="B82" s="12" t="s">
        <v>46</v>
      </c>
      <c r="C82" s="34">
        <f>D82*3</f>
        <v>2801.25</v>
      </c>
      <c r="D82" s="232">
        <f>E82*E5</f>
        <v>933.75</v>
      </c>
      <c r="E82" s="235">
        <v>0.25</v>
      </c>
      <c r="F82" s="202">
        <v>2801.25</v>
      </c>
      <c r="P82" s="64"/>
      <c r="Q82" s="41"/>
      <c r="R82" s="65"/>
      <c r="S82" s="65"/>
      <c r="T82" s="66"/>
    </row>
    <row r="83" spans="1:20" ht="57.75" thickBot="1">
      <c r="A83" s="27" t="s">
        <v>119</v>
      </c>
      <c r="B83" s="94"/>
      <c r="C83" s="34">
        <v>0</v>
      </c>
      <c r="D83" s="61">
        <v>0</v>
      </c>
      <c r="E83" s="319">
        <v>0</v>
      </c>
      <c r="F83" s="108"/>
      <c r="P83" s="64"/>
      <c r="Q83" s="41"/>
      <c r="R83" s="65"/>
      <c r="S83" s="65"/>
      <c r="T83" s="66"/>
    </row>
    <row r="84" spans="1:20" ht="44.25" customHeight="1" thickBot="1">
      <c r="A84" s="27" t="s">
        <v>126</v>
      </c>
      <c r="B84" s="94"/>
      <c r="C84" s="232">
        <v>18398.63</v>
      </c>
      <c r="D84" s="92"/>
      <c r="E84" s="93"/>
      <c r="F84" s="202">
        <v>18398.63</v>
      </c>
      <c r="P84" s="64"/>
      <c r="Q84" s="41"/>
      <c r="R84" s="65"/>
      <c r="S84" s="65"/>
      <c r="T84" s="66"/>
    </row>
    <row r="85" spans="1:20" ht="48" customHeight="1" thickBot="1">
      <c r="A85" s="27" t="s">
        <v>129</v>
      </c>
      <c r="B85" s="94"/>
      <c r="C85" s="232">
        <v>1344.4</v>
      </c>
      <c r="D85" s="92"/>
      <c r="E85" s="93"/>
      <c r="F85" s="202">
        <v>1344.4</v>
      </c>
      <c r="P85" s="64"/>
      <c r="Q85" s="41"/>
      <c r="R85" s="65"/>
      <c r="S85" s="65"/>
      <c r="T85" s="66"/>
    </row>
    <row r="86" spans="1:20" ht="48" customHeight="1" thickBot="1">
      <c r="A86" s="27" t="s">
        <v>139</v>
      </c>
      <c r="B86" s="94"/>
      <c r="C86" s="232">
        <v>166.98</v>
      </c>
      <c r="D86" s="92"/>
      <c r="E86" s="93"/>
      <c r="F86" s="202">
        <v>166.98</v>
      </c>
      <c r="P86" s="64"/>
      <c r="Q86" s="41"/>
      <c r="R86" s="65"/>
      <c r="S86" s="65"/>
      <c r="T86" s="66"/>
    </row>
    <row r="87" spans="1:20" ht="33" customHeight="1" thickBot="1">
      <c r="A87" s="5" t="s">
        <v>86</v>
      </c>
      <c r="B87" s="16"/>
      <c r="C87" s="26">
        <f>C82+C59+C44+C8+C84+C85+C86</f>
        <v>268548.96000000002</v>
      </c>
      <c r="D87" s="26">
        <f>D82+D59+D44+D8</f>
        <v>41906.699999999997</v>
      </c>
      <c r="E87" s="107">
        <f>E82+E59+E44+E8</f>
        <v>11.219999999999999</v>
      </c>
      <c r="F87" s="192">
        <f>F86+F85+F84+F82+F59+F44+F8</f>
        <v>268548.96000000002</v>
      </c>
      <c r="H87" s="96"/>
      <c r="P87" s="67"/>
      <c r="Q87" s="68"/>
      <c r="R87" s="65"/>
      <c r="S87" s="65"/>
      <c r="T87" s="66"/>
    </row>
    <row r="88" spans="1:20" ht="16.5">
      <c r="A88" s="396" t="s">
        <v>132</v>
      </c>
      <c r="B88" s="365"/>
      <c r="C88" s="365"/>
      <c r="D88" s="365"/>
      <c r="E88" s="420"/>
      <c r="F88" s="313">
        <v>406061.16</v>
      </c>
    </row>
    <row r="89" spans="1:20" ht="16.5">
      <c r="A89" s="396" t="s">
        <v>133</v>
      </c>
      <c r="B89" s="365"/>
      <c r="C89" s="365"/>
      <c r="D89" s="365"/>
      <c r="E89" s="365"/>
      <c r="F89" s="303">
        <f>F87+F88-F90</f>
        <v>261545.95</v>
      </c>
    </row>
    <row r="90" spans="1:20" ht="16.5">
      <c r="A90" s="396" t="s">
        <v>134</v>
      </c>
      <c r="B90" s="365"/>
      <c r="C90" s="365"/>
      <c r="D90" s="365"/>
      <c r="E90" s="365"/>
      <c r="F90" s="303">
        <v>413064.17</v>
      </c>
    </row>
    <row r="91" spans="1:20" ht="16.5">
      <c r="A91" s="218"/>
      <c r="B91" s="219"/>
      <c r="C91" s="219"/>
      <c r="D91" s="219"/>
      <c r="E91" s="219"/>
      <c r="F91" s="220"/>
    </row>
    <row r="93" spans="1:20">
      <c r="A93" s="137" t="s">
        <v>121</v>
      </c>
    </row>
    <row r="94" spans="1:20">
      <c r="A94" s="137"/>
    </row>
    <row r="95" spans="1:20">
      <c r="A95" s="137" t="s">
        <v>122</v>
      </c>
    </row>
  </sheetData>
  <mergeCells count="126">
    <mergeCell ref="A63:A64"/>
    <mergeCell ref="B63:B64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51:F55"/>
    <mergeCell ref="C56:C58"/>
    <mergeCell ref="D56:D58"/>
    <mergeCell ref="E56:E58"/>
    <mergeCell ref="R56:R58"/>
    <mergeCell ref="S56:S58"/>
    <mergeCell ref="T56:T58"/>
    <mergeCell ref="C66:C71"/>
    <mergeCell ref="D66:D71"/>
    <mergeCell ref="E66:E71"/>
    <mergeCell ref="R66:R71"/>
    <mergeCell ref="S66:S71"/>
    <mergeCell ref="T66:T71"/>
    <mergeCell ref="C60:C65"/>
    <mergeCell ref="D60:D65"/>
    <mergeCell ref="E60:E65"/>
    <mergeCell ref="R60:R65"/>
    <mergeCell ref="S60:S65"/>
    <mergeCell ref="T60:T65"/>
    <mergeCell ref="F56:F58"/>
    <mergeCell ref="F60:F65"/>
    <mergeCell ref="F66:F71"/>
    <mergeCell ref="A88:E88"/>
    <mergeCell ref="A89:E89"/>
    <mergeCell ref="A90:E90"/>
    <mergeCell ref="S77:S79"/>
    <mergeCell ref="T77:T79"/>
    <mergeCell ref="A75:A76"/>
    <mergeCell ref="P75:P76"/>
    <mergeCell ref="C77:C79"/>
    <mergeCell ref="D77:D79"/>
    <mergeCell ref="E77:E79"/>
    <mergeCell ref="R77:R79"/>
    <mergeCell ref="C72:C76"/>
    <mergeCell ref="D72:D76"/>
    <mergeCell ref="E72:E76"/>
    <mergeCell ref="R72:R76"/>
    <mergeCell ref="S72:S76"/>
    <mergeCell ref="T72:T76"/>
    <mergeCell ref="F72:F76"/>
    <mergeCell ref="F77:F79"/>
    <mergeCell ref="F9:F13"/>
    <mergeCell ref="F14:F16"/>
    <mergeCell ref="F20:F25"/>
    <mergeCell ref="F26:F29"/>
    <mergeCell ref="F30:F35"/>
    <mergeCell ref="F36:F38"/>
    <mergeCell ref="F42:F43"/>
    <mergeCell ref="F45:F47"/>
    <mergeCell ref="F48:F5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8"/>
  <sheetViews>
    <sheetView topLeftCell="A84" workbookViewId="0">
      <selection sqref="A1:F98"/>
    </sheetView>
  </sheetViews>
  <sheetFormatPr defaultRowHeight="15"/>
  <cols>
    <col min="1" max="1" width="78.7109375" style="1" customWidth="1"/>
    <col min="2" max="2" width="17.28515625" style="69" customWidth="1"/>
    <col min="3" max="3" width="10.5703125" style="1" customWidth="1"/>
    <col min="4" max="5" width="10.7109375" style="1" customWidth="1"/>
    <col min="6" max="6" width="13.85546875" style="1" customWidth="1"/>
    <col min="7" max="7" width="9.5703125" style="1" bestFit="1" customWidth="1"/>
    <col min="8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>
      <c r="A2" s="325" t="s">
        <v>101</v>
      </c>
      <c r="B2" s="325"/>
      <c r="C2" s="325"/>
      <c r="D2" s="325"/>
      <c r="E2" s="325"/>
    </row>
    <row r="3" spans="1:21" ht="43.5" customHeight="1">
      <c r="A3" s="325" t="s">
        <v>96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21" ht="15.75" thickBot="1">
      <c r="P4" s="38"/>
      <c r="Q4" s="38"/>
      <c r="R4" s="38"/>
      <c r="S4" s="38"/>
      <c r="T4" s="38"/>
      <c r="U4" s="38"/>
    </row>
    <row r="5" spans="1:21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21" ht="15.75" thickBot="1">
      <c r="D6" s="23">
        <v>2658.47</v>
      </c>
      <c r="E6" s="23">
        <v>2658.47</v>
      </c>
      <c r="P6" s="38"/>
      <c r="Q6" s="38"/>
      <c r="R6" s="38"/>
      <c r="S6" s="40"/>
      <c r="T6" s="40"/>
      <c r="U6" s="38"/>
    </row>
    <row r="7" spans="1:21" ht="77.25" thickBot="1">
      <c r="A7" s="19" t="s">
        <v>0</v>
      </c>
      <c r="B7" s="2" t="s">
        <v>1</v>
      </c>
      <c r="C7" s="17" t="s">
        <v>131</v>
      </c>
      <c r="D7" s="18" t="s">
        <v>2</v>
      </c>
      <c r="E7" s="17" t="s">
        <v>2</v>
      </c>
      <c r="F7" s="127" t="s">
        <v>120</v>
      </c>
      <c r="P7" s="41"/>
      <c r="Q7" s="42"/>
      <c r="R7" s="42"/>
      <c r="S7" s="42"/>
      <c r="T7" s="42"/>
      <c r="U7" s="38"/>
    </row>
    <row r="8" spans="1:21" ht="15.75" thickBot="1">
      <c r="A8" s="3">
        <v>1</v>
      </c>
      <c r="B8" s="4">
        <v>2</v>
      </c>
      <c r="C8" s="4">
        <v>3</v>
      </c>
      <c r="D8" s="4">
        <v>4</v>
      </c>
      <c r="E8" s="101">
        <v>5</v>
      </c>
      <c r="F8" s="189">
        <v>6</v>
      </c>
      <c r="P8" s="41"/>
      <c r="Q8" s="42"/>
      <c r="R8" s="42"/>
      <c r="S8" s="42"/>
      <c r="T8" s="42"/>
      <c r="U8" s="38"/>
    </row>
    <row r="9" spans="1:21" s="31" customFormat="1" ht="87.75" customHeight="1" thickBot="1">
      <c r="A9" s="27" t="s">
        <v>3</v>
      </c>
      <c r="B9" s="28"/>
      <c r="C9" s="29">
        <f>C10+C15+C18+C21+C27+C31+C37+C40+C41+C43</f>
        <v>32858.689199999993</v>
      </c>
      <c r="D9" s="29">
        <f>E9*E6</f>
        <v>5476.4481999999989</v>
      </c>
      <c r="E9" s="102">
        <f>E10+E15+E18+E21+E27+E31+E37+E40+E41+E43</f>
        <v>2.0599999999999996</v>
      </c>
      <c r="F9" s="190">
        <v>32858.69</v>
      </c>
      <c r="G9" s="97"/>
      <c r="H9" s="97"/>
      <c r="P9" s="43"/>
      <c r="Q9" s="44"/>
      <c r="R9" s="45"/>
      <c r="S9" s="45"/>
      <c r="T9" s="46"/>
      <c r="U9" s="47"/>
    </row>
    <row r="10" spans="1:21" ht="36.75" customHeight="1" thickBot="1">
      <c r="A10" s="7" t="s">
        <v>4</v>
      </c>
      <c r="B10" s="4"/>
      <c r="C10" s="355">
        <f>D10*6</f>
        <v>957.04919999999993</v>
      </c>
      <c r="D10" s="358">
        <f>E10*E6</f>
        <v>159.50819999999999</v>
      </c>
      <c r="E10" s="361">
        <v>0.06</v>
      </c>
      <c r="F10" s="365"/>
      <c r="P10" s="48"/>
      <c r="Q10" s="42"/>
      <c r="R10" s="352"/>
      <c r="S10" s="353"/>
      <c r="T10" s="354"/>
    </row>
    <row r="11" spans="1:21" ht="35.25" customHeight="1" thickBot="1">
      <c r="A11" s="24" t="s">
        <v>5</v>
      </c>
      <c r="B11" s="4"/>
      <c r="C11" s="356"/>
      <c r="D11" s="359"/>
      <c r="E11" s="362"/>
      <c r="F11" s="365"/>
      <c r="P11" s="49"/>
      <c r="Q11" s="42"/>
      <c r="R11" s="352"/>
      <c r="S11" s="353"/>
      <c r="T11" s="354"/>
    </row>
    <row r="12" spans="1:21" ht="36" customHeight="1" thickBot="1">
      <c r="A12" s="24" t="s">
        <v>6</v>
      </c>
      <c r="B12" s="4" t="s">
        <v>7</v>
      </c>
      <c r="C12" s="356"/>
      <c r="D12" s="359"/>
      <c r="E12" s="362"/>
      <c r="F12" s="365"/>
      <c r="P12" s="49"/>
      <c r="Q12" s="42"/>
      <c r="R12" s="352"/>
      <c r="S12" s="353"/>
      <c r="T12" s="354"/>
    </row>
    <row r="13" spans="1:21" ht="49.5" customHeight="1" thickBot="1">
      <c r="A13" s="24" t="s">
        <v>8</v>
      </c>
      <c r="B13" s="4" t="s">
        <v>7</v>
      </c>
      <c r="C13" s="356"/>
      <c r="D13" s="359"/>
      <c r="E13" s="362"/>
      <c r="F13" s="365"/>
      <c r="P13" s="49"/>
      <c r="Q13" s="42"/>
      <c r="R13" s="352"/>
      <c r="S13" s="353"/>
      <c r="T13" s="354"/>
    </row>
    <row r="14" spans="1:21" ht="51" customHeight="1" thickBot="1">
      <c r="A14" s="24" t="s">
        <v>9</v>
      </c>
      <c r="B14" s="4" t="s">
        <v>10</v>
      </c>
      <c r="C14" s="357"/>
      <c r="D14" s="360"/>
      <c r="E14" s="363"/>
      <c r="F14" s="365"/>
      <c r="P14" s="49"/>
      <c r="Q14" s="42"/>
      <c r="R14" s="352"/>
      <c r="S14" s="353"/>
      <c r="T14" s="354"/>
    </row>
    <row r="15" spans="1:21" ht="36.75" customHeight="1" thickBot="1">
      <c r="A15" s="7" t="s">
        <v>11</v>
      </c>
      <c r="B15" s="4"/>
      <c r="C15" s="335">
        <f>D15*6</f>
        <v>1276.0655999999999</v>
      </c>
      <c r="D15" s="335">
        <f>E15*E6</f>
        <v>212.67759999999998</v>
      </c>
      <c r="E15" s="338">
        <v>0.08</v>
      </c>
      <c r="F15" s="329"/>
      <c r="P15" s="48"/>
      <c r="Q15" s="42"/>
      <c r="R15" s="344"/>
      <c r="S15" s="344"/>
      <c r="T15" s="345"/>
    </row>
    <row r="16" spans="1:21" ht="128.25" customHeight="1" thickBot="1">
      <c r="A16" s="24" t="s">
        <v>12</v>
      </c>
      <c r="B16" s="4" t="s">
        <v>7</v>
      </c>
      <c r="C16" s="336"/>
      <c r="D16" s="336"/>
      <c r="E16" s="339"/>
      <c r="F16" s="330"/>
      <c r="P16" s="49"/>
      <c r="Q16" s="42"/>
      <c r="R16" s="344"/>
      <c r="S16" s="344"/>
      <c r="T16" s="345"/>
    </row>
    <row r="17" spans="1:20" ht="63" customHeight="1" thickBot="1">
      <c r="A17" s="24" t="s">
        <v>13</v>
      </c>
      <c r="B17" s="4" t="s">
        <v>10</v>
      </c>
      <c r="C17" s="337"/>
      <c r="D17" s="337"/>
      <c r="E17" s="340"/>
      <c r="F17" s="331"/>
      <c r="P17" s="49"/>
      <c r="Q17" s="42"/>
      <c r="R17" s="344"/>
      <c r="S17" s="344"/>
      <c r="T17" s="345"/>
    </row>
    <row r="18" spans="1:20" ht="44.25" customHeight="1" thickBot="1">
      <c r="A18" s="7" t="s">
        <v>14</v>
      </c>
      <c r="B18" s="4"/>
      <c r="C18" s="332">
        <f>D18*6</f>
        <v>319.01639999999998</v>
      </c>
      <c r="D18" s="335">
        <f>E18*E6</f>
        <v>53.169399999999996</v>
      </c>
      <c r="E18" s="338">
        <v>0.02</v>
      </c>
      <c r="F18" s="329"/>
      <c r="P18" s="48"/>
      <c r="Q18" s="42"/>
      <c r="R18" s="343"/>
      <c r="S18" s="344"/>
      <c r="T18" s="345"/>
    </row>
    <row r="19" spans="1:20" ht="117" customHeight="1" thickBot="1">
      <c r="A19" s="24" t="s">
        <v>15</v>
      </c>
      <c r="B19" s="9" t="s">
        <v>7</v>
      </c>
      <c r="C19" s="333"/>
      <c r="D19" s="336"/>
      <c r="E19" s="339"/>
      <c r="F19" s="330"/>
      <c r="P19" s="49"/>
      <c r="Q19" s="50"/>
      <c r="R19" s="343"/>
      <c r="S19" s="344"/>
      <c r="T19" s="345"/>
    </row>
    <row r="20" spans="1:20" ht="50.25" customHeight="1" thickBot="1">
      <c r="A20" s="24" t="s">
        <v>16</v>
      </c>
      <c r="B20" s="9" t="s">
        <v>10</v>
      </c>
      <c r="C20" s="334"/>
      <c r="D20" s="337"/>
      <c r="E20" s="340"/>
      <c r="F20" s="331"/>
      <c r="P20" s="49"/>
      <c r="Q20" s="50"/>
      <c r="R20" s="343"/>
      <c r="S20" s="344"/>
      <c r="T20" s="345"/>
    </row>
    <row r="21" spans="1:20" ht="43.5" customHeight="1" thickBot="1">
      <c r="A21" s="7" t="s">
        <v>17</v>
      </c>
      <c r="B21" s="4"/>
      <c r="C21" s="335">
        <f>D21*6</f>
        <v>23128.688999999998</v>
      </c>
      <c r="D21" s="335">
        <f>E21*E6</f>
        <v>3854.7814999999996</v>
      </c>
      <c r="E21" s="338">
        <v>1.45</v>
      </c>
      <c r="F21" s="329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65.25" thickBot="1">
      <c r="A23" s="37" t="s">
        <v>19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8.25" customHeight="1" thickBot="1">
      <c r="A24" s="10" t="s">
        <v>20</v>
      </c>
      <c r="B24" s="9" t="s">
        <v>7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38.25" customHeight="1" thickBot="1">
      <c r="A25" s="10" t="s">
        <v>21</v>
      </c>
      <c r="B25" s="9" t="s">
        <v>10</v>
      </c>
      <c r="C25" s="336"/>
      <c r="D25" s="336"/>
      <c r="E25" s="339"/>
      <c r="F25" s="330"/>
      <c r="P25" s="51"/>
      <c r="Q25" s="50"/>
      <c r="R25" s="344"/>
      <c r="S25" s="344"/>
      <c r="T25" s="345"/>
    </row>
    <row r="26" spans="1:20" ht="61.5" customHeight="1" thickBot="1">
      <c r="A26" s="10" t="s">
        <v>22</v>
      </c>
      <c r="B26" s="9" t="s">
        <v>10</v>
      </c>
      <c r="C26" s="337"/>
      <c r="D26" s="337"/>
      <c r="E26" s="340"/>
      <c r="F26" s="331"/>
      <c r="P26" s="51"/>
      <c r="Q26" s="50"/>
      <c r="R26" s="344"/>
      <c r="S26" s="344"/>
      <c r="T26" s="345"/>
    </row>
    <row r="27" spans="1:20" ht="48" customHeight="1" thickBot="1">
      <c r="A27" s="7" t="s">
        <v>23</v>
      </c>
      <c r="B27" s="4"/>
      <c r="C27" s="335">
        <f>D27*6</f>
        <v>1276.0655999999999</v>
      </c>
      <c r="D27" s="335">
        <f>E27*E6</f>
        <v>212.67759999999998</v>
      </c>
      <c r="E27" s="338">
        <v>0.08</v>
      </c>
      <c r="F27" s="329"/>
      <c r="P27" s="48"/>
      <c r="Q27" s="42"/>
      <c r="R27" s="344"/>
      <c r="S27" s="344"/>
      <c r="T27" s="345"/>
    </row>
    <row r="28" spans="1:20" ht="47.25" customHeight="1" thickBot="1">
      <c r="A28" s="10" t="s">
        <v>24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4.75" customHeight="1" thickBot="1">
      <c r="A29" s="10" t="s">
        <v>25</v>
      </c>
      <c r="B29" s="9" t="s">
        <v>7</v>
      </c>
      <c r="C29" s="336"/>
      <c r="D29" s="336"/>
      <c r="E29" s="339"/>
      <c r="F29" s="330"/>
      <c r="P29" s="51"/>
      <c r="Q29" s="50"/>
      <c r="R29" s="344"/>
      <c r="S29" s="344"/>
      <c r="T29" s="345"/>
    </row>
    <row r="30" spans="1:20" ht="54" customHeight="1" thickBot="1">
      <c r="A30" s="10" t="s">
        <v>16</v>
      </c>
      <c r="B30" s="9" t="s">
        <v>10</v>
      </c>
      <c r="C30" s="337"/>
      <c r="D30" s="337"/>
      <c r="E30" s="340"/>
      <c r="F30" s="331"/>
      <c r="P30" s="51"/>
      <c r="Q30" s="50"/>
      <c r="R30" s="344"/>
      <c r="S30" s="344"/>
      <c r="T30" s="345"/>
    </row>
    <row r="31" spans="1:20" ht="39.75" customHeight="1" thickBot="1">
      <c r="A31" s="7" t="s">
        <v>26</v>
      </c>
      <c r="B31" s="4"/>
      <c r="C31" s="332">
        <f>D31*6</f>
        <v>4944.7541999999994</v>
      </c>
      <c r="D31" s="335">
        <f>E31*E6</f>
        <v>824.12569999999994</v>
      </c>
      <c r="E31" s="338">
        <v>0.31</v>
      </c>
      <c r="F31" s="329"/>
      <c r="P31" s="48"/>
      <c r="Q31" s="42"/>
      <c r="R31" s="343"/>
      <c r="S31" s="344"/>
      <c r="T31" s="345"/>
    </row>
    <row r="32" spans="1:20" ht="48" customHeight="1" thickBot="1">
      <c r="A32" s="24" t="s">
        <v>27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8.5" customHeight="1" thickBot="1">
      <c r="A33" s="24" t="s">
        <v>28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54.75" customHeight="1" thickBot="1">
      <c r="A34" s="24" t="s">
        <v>29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5.5" customHeight="1" thickBot="1">
      <c r="A35" s="24" t="s">
        <v>30</v>
      </c>
      <c r="B35" s="9" t="s">
        <v>7</v>
      </c>
      <c r="C35" s="333"/>
      <c r="D35" s="336"/>
      <c r="E35" s="339"/>
      <c r="F35" s="330"/>
      <c r="P35" s="49"/>
      <c r="Q35" s="52"/>
      <c r="R35" s="343"/>
      <c r="S35" s="344"/>
      <c r="T35" s="345"/>
    </row>
    <row r="36" spans="1:20" ht="52.5" customHeight="1" thickBot="1">
      <c r="A36" s="24" t="s">
        <v>16</v>
      </c>
      <c r="B36" s="4" t="s">
        <v>10</v>
      </c>
      <c r="C36" s="334"/>
      <c r="D36" s="337"/>
      <c r="E36" s="340"/>
      <c r="F36" s="331"/>
      <c r="P36" s="49"/>
      <c r="Q36" s="52"/>
      <c r="R36" s="343"/>
      <c r="S36" s="344"/>
      <c r="T36" s="345"/>
    </row>
    <row r="37" spans="1:20" ht="48" customHeight="1" thickBot="1">
      <c r="A37" s="7" t="s">
        <v>32</v>
      </c>
      <c r="B37" s="4"/>
      <c r="C37" s="332">
        <f>D37*6</f>
        <v>319.01639999999998</v>
      </c>
      <c r="D37" s="335">
        <f>E37*E6</f>
        <v>53.169399999999996</v>
      </c>
      <c r="E37" s="338">
        <v>0.02</v>
      </c>
      <c r="F37" s="329"/>
      <c r="P37" s="48"/>
      <c r="Q37" s="42"/>
      <c r="R37" s="343"/>
      <c r="S37" s="344"/>
      <c r="T37" s="345"/>
    </row>
    <row r="38" spans="1:20" ht="74.25" customHeight="1" thickBot="1">
      <c r="A38" s="24" t="s">
        <v>33</v>
      </c>
      <c r="B38" s="9" t="s">
        <v>34</v>
      </c>
      <c r="C38" s="333"/>
      <c r="D38" s="336"/>
      <c r="E38" s="339"/>
      <c r="F38" s="330"/>
      <c r="P38" s="49"/>
      <c r="Q38" s="52"/>
      <c r="R38" s="343"/>
      <c r="S38" s="344"/>
      <c r="T38" s="345"/>
    </row>
    <row r="39" spans="1:20" ht="50.25" customHeight="1" thickBot="1">
      <c r="A39" s="24" t="s">
        <v>16</v>
      </c>
      <c r="B39" s="4" t="s">
        <v>10</v>
      </c>
      <c r="C39" s="334"/>
      <c r="D39" s="337"/>
      <c r="E39" s="340"/>
      <c r="F39" s="331"/>
      <c r="P39" s="49"/>
      <c r="Q39" s="52"/>
      <c r="R39" s="343"/>
      <c r="S39" s="344"/>
      <c r="T39" s="345"/>
    </row>
    <row r="40" spans="1:20" ht="79.5" customHeight="1" thickBot="1">
      <c r="A40" s="7" t="s">
        <v>35</v>
      </c>
      <c r="B40" s="4" t="s">
        <v>34</v>
      </c>
      <c r="C40" s="25">
        <f>D40*6</f>
        <v>159.50819999999999</v>
      </c>
      <c r="D40" s="25">
        <f>E40*E6</f>
        <v>26.584699999999998</v>
      </c>
      <c r="E40" s="103">
        <v>0.01</v>
      </c>
      <c r="F40" s="108"/>
      <c r="P40" s="48"/>
      <c r="Q40" s="42"/>
      <c r="R40" s="53"/>
      <c r="S40" s="53"/>
      <c r="T40" s="54"/>
    </row>
    <row r="41" spans="1:20" ht="50.25" customHeight="1" thickBot="1">
      <c r="A41" s="7" t="s">
        <v>36</v>
      </c>
      <c r="B41" s="4"/>
      <c r="C41" s="364">
        <f>D41*6</f>
        <v>319.01639999999998</v>
      </c>
      <c r="D41" s="341">
        <f>E41*E6</f>
        <v>53.169399999999996</v>
      </c>
      <c r="E41" s="342">
        <v>0.02</v>
      </c>
      <c r="F41" s="329"/>
      <c r="P41" s="48"/>
      <c r="Q41" s="42"/>
      <c r="R41" s="343"/>
      <c r="S41" s="344"/>
      <c r="T41" s="345"/>
    </row>
    <row r="42" spans="1:20" ht="65.25" customHeight="1" thickBot="1">
      <c r="A42" s="24" t="s">
        <v>37</v>
      </c>
      <c r="B42" s="4" t="s">
        <v>34</v>
      </c>
      <c r="C42" s="334"/>
      <c r="D42" s="337"/>
      <c r="E42" s="340"/>
      <c r="F42" s="331"/>
      <c r="P42" s="49"/>
      <c r="Q42" s="42"/>
      <c r="R42" s="343"/>
      <c r="S42" s="344"/>
      <c r="T42" s="345"/>
    </row>
    <row r="43" spans="1:20" ht="55.5" customHeight="1" thickBot="1">
      <c r="A43" s="7" t="s">
        <v>38</v>
      </c>
      <c r="B43" s="12"/>
      <c r="C43" s="332">
        <f>D43*6</f>
        <v>159.50819999999999</v>
      </c>
      <c r="D43" s="335">
        <f>E43*E6</f>
        <v>26.584699999999998</v>
      </c>
      <c r="E43" s="338">
        <v>0.01</v>
      </c>
      <c r="F43" s="329"/>
      <c r="P43" s="48"/>
      <c r="Q43" s="41"/>
      <c r="R43" s="343"/>
      <c r="S43" s="344"/>
      <c r="T43" s="345"/>
    </row>
    <row r="44" spans="1:20" ht="96.75" customHeight="1" thickBot="1">
      <c r="A44" s="24" t="s">
        <v>39</v>
      </c>
      <c r="B44" s="12" t="s">
        <v>7</v>
      </c>
      <c r="C44" s="334"/>
      <c r="D44" s="337"/>
      <c r="E44" s="340"/>
      <c r="F44" s="331"/>
      <c r="P44" s="49"/>
      <c r="Q44" s="41"/>
      <c r="R44" s="343"/>
      <c r="S44" s="344"/>
      <c r="T44" s="345"/>
    </row>
    <row r="45" spans="1:20" s="31" customFormat="1" ht="26.25" thickBot="1">
      <c r="A45" s="32" t="s">
        <v>40</v>
      </c>
      <c r="B45" s="28"/>
      <c r="C45" s="29">
        <f>C46+C49+C52+C57</f>
        <v>42429.181199999992</v>
      </c>
      <c r="D45" s="36">
        <f>E45*E6</f>
        <v>7071.5302000000001</v>
      </c>
      <c r="E45" s="102">
        <f>E46+E49+E52+E57</f>
        <v>2.66</v>
      </c>
      <c r="F45" s="144">
        <v>42429.18</v>
      </c>
      <c r="H45" s="97"/>
      <c r="P45" s="55"/>
      <c r="Q45" s="44"/>
      <c r="R45" s="45"/>
      <c r="S45" s="56"/>
      <c r="T45" s="46"/>
    </row>
    <row r="46" spans="1:20" ht="26.25" thickBot="1">
      <c r="A46" s="7" t="s">
        <v>41</v>
      </c>
      <c r="B46" s="6"/>
      <c r="C46" s="364">
        <f>D46*6</f>
        <v>4466.2296000000006</v>
      </c>
      <c r="D46" s="341">
        <f>E46*E6</f>
        <v>744.37160000000006</v>
      </c>
      <c r="E46" s="342">
        <v>0.28000000000000003</v>
      </c>
      <c r="F46" s="329"/>
      <c r="P46" s="48"/>
      <c r="Q46" s="57"/>
      <c r="R46" s="343"/>
      <c r="S46" s="345"/>
      <c r="T46" s="345"/>
    </row>
    <row r="47" spans="1:20" ht="22.5" customHeight="1" thickBot="1">
      <c r="A47" s="24" t="s">
        <v>42</v>
      </c>
      <c r="B47" s="4" t="s">
        <v>7</v>
      </c>
      <c r="C47" s="333"/>
      <c r="D47" s="336"/>
      <c r="E47" s="339"/>
      <c r="F47" s="330"/>
      <c r="P47" s="49"/>
      <c r="Q47" s="58"/>
      <c r="R47" s="343"/>
      <c r="S47" s="345"/>
      <c r="T47" s="345"/>
    </row>
    <row r="48" spans="1:20" ht="62.25" customHeight="1" thickBot="1">
      <c r="A48" s="24" t="s">
        <v>43</v>
      </c>
      <c r="B48" s="4" t="s">
        <v>10</v>
      </c>
      <c r="C48" s="334"/>
      <c r="D48" s="337"/>
      <c r="E48" s="340"/>
      <c r="F48" s="331"/>
      <c r="P48" s="49"/>
      <c r="Q48" s="58"/>
      <c r="R48" s="343"/>
      <c r="S48" s="345"/>
      <c r="T48" s="345"/>
    </row>
    <row r="49" spans="1:20" ht="26.25" thickBot="1">
      <c r="A49" s="7" t="s">
        <v>44</v>
      </c>
      <c r="B49" s="6"/>
      <c r="C49" s="332">
        <f>D49*6</f>
        <v>19460.000399999997</v>
      </c>
      <c r="D49" s="335">
        <f>E49*E6</f>
        <v>3243.3333999999995</v>
      </c>
      <c r="E49" s="338">
        <v>1.22</v>
      </c>
      <c r="F49" s="329"/>
      <c r="P49" s="48"/>
      <c r="Q49" s="57"/>
      <c r="R49" s="343"/>
      <c r="S49" s="344"/>
      <c r="T49" s="345"/>
    </row>
    <row r="50" spans="1:20" ht="76.5" customHeight="1" thickBot="1">
      <c r="A50" s="24" t="s">
        <v>45</v>
      </c>
      <c r="B50" s="12" t="s">
        <v>46</v>
      </c>
      <c r="C50" s="333"/>
      <c r="D50" s="336"/>
      <c r="E50" s="339"/>
      <c r="F50" s="330"/>
      <c r="P50" s="49"/>
      <c r="Q50" s="41"/>
      <c r="R50" s="343"/>
      <c r="S50" s="344"/>
      <c r="T50" s="345"/>
    </row>
    <row r="51" spans="1:20" ht="57" customHeight="1" thickBot="1">
      <c r="A51" s="24" t="s">
        <v>47</v>
      </c>
      <c r="B51" s="4" t="s">
        <v>48</v>
      </c>
      <c r="C51" s="334"/>
      <c r="D51" s="337"/>
      <c r="E51" s="340"/>
      <c r="F51" s="331"/>
      <c r="P51" s="49"/>
      <c r="Q51" s="42"/>
      <c r="R51" s="343"/>
      <c r="S51" s="344"/>
      <c r="T51" s="345"/>
    </row>
    <row r="52" spans="1:20" ht="36.75" customHeight="1" thickBot="1">
      <c r="A52" s="7" t="s">
        <v>49</v>
      </c>
      <c r="B52" s="6"/>
      <c r="C52" s="335">
        <f>D52*6</f>
        <v>14355.738000000001</v>
      </c>
      <c r="D52" s="335">
        <f>E52*E6</f>
        <v>2392.623</v>
      </c>
      <c r="E52" s="338">
        <v>0.9</v>
      </c>
      <c r="F52" s="329"/>
      <c r="P52" s="48"/>
      <c r="Q52" s="57"/>
      <c r="R52" s="344"/>
      <c r="S52" s="344"/>
      <c r="T52" s="345"/>
    </row>
    <row r="53" spans="1:20" ht="35.25" customHeight="1" thickBot="1">
      <c r="A53" s="24" t="s">
        <v>50</v>
      </c>
      <c r="B53" s="12" t="s">
        <v>34</v>
      </c>
      <c r="C53" s="336"/>
      <c r="D53" s="336"/>
      <c r="E53" s="339"/>
      <c r="F53" s="330"/>
      <c r="P53" s="49"/>
      <c r="Q53" s="59"/>
      <c r="R53" s="344"/>
      <c r="S53" s="344"/>
      <c r="T53" s="345"/>
    </row>
    <row r="54" spans="1:20" ht="30" customHeight="1" thickBot="1">
      <c r="A54" s="13" t="s">
        <v>51</v>
      </c>
      <c r="B54" s="12" t="s">
        <v>34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0" customHeight="1" thickBot="1">
      <c r="A55" s="13" t="s">
        <v>52</v>
      </c>
      <c r="B55" s="12" t="s">
        <v>10</v>
      </c>
      <c r="C55" s="336"/>
      <c r="D55" s="336"/>
      <c r="E55" s="339"/>
      <c r="F55" s="330"/>
      <c r="P55" s="60"/>
      <c r="Q55" s="59"/>
      <c r="R55" s="344"/>
      <c r="S55" s="344"/>
      <c r="T55" s="345"/>
    </row>
    <row r="56" spans="1:20" ht="39" customHeight="1" thickBot="1">
      <c r="A56" s="24" t="s">
        <v>53</v>
      </c>
      <c r="B56" s="4" t="s">
        <v>34</v>
      </c>
      <c r="C56" s="337"/>
      <c r="D56" s="337"/>
      <c r="E56" s="340"/>
      <c r="F56" s="331"/>
      <c r="P56" s="49"/>
      <c r="Q56" s="58"/>
      <c r="R56" s="344"/>
      <c r="S56" s="344"/>
      <c r="T56" s="345"/>
    </row>
    <row r="57" spans="1:20" ht="39" customHeight="1" thickBot="1">
      <c r="A57" s="7" t="s">
        <v>54</v>
      </c>
      <c r="B57" s="6"/>
      <c r="C57" s="335">
        <f>D57*6</f>
        <v>4147.2132000000001</v>
      </c>
      <c r="D57" s="335">
        <f>E57*E6</f>
        <v>691.20219999999995</v>
      </c>
      <c r="E57" s="338">
        <v>0.26</v>
      </c>
      <c r="F57" s="329"/>
      <c r="P57" s="48"/>
      <c r="Q57" s="57"/>
      <c r="R57" s="344"/>
      <c r="S57" s="344"/>
      <c r="T57" s="345"/>
    </row>
    <row r="58" spans="1:20" ht="75.75" customHeight="1" thickBot="1">
      <c r="A58" s="24" t="s">
        <v>55</v>
      </c>
      <c r="B58" s="4" t="s">
        <v>31</v>
      </c>
      <c r="C58" s="336"/>
      <c r="D58" s="336"/>
      <c r="E58" s="339"/>
      <c r="F58" s="330"/>
      <c r="P58" s="49"/>
      <c r="Q58" s="42"/>
      <c r="R58" s="344"/>
      <c r="S58" s="344"/>
      <c r="T58" s="345"/>
    </row>
    <row r="59" spans="1:20" ht="26.25" thickBot="1">
      <c r="A59" s="24" t="s">
        <v>56</v>
      </c>
      <c r="B59" s="4" t="s">
        <v>7</v>
      </c>
      <c r="C59" s="337"/>
      <c r="D59" s="337"/>
      <c r="E59" s="340"/>
      <c r="F59" s="331"/>
      <c r="P59" s="49"/>
      <c r="Q59" s="42"/>
      <c r="R59" s="344"/>
      <c r="S59" s="344"/>
      <c r="T59" s="345"/>
    </row>
    <row r="60" spans="1:20" s="31" customFormat="1" ht="31.5" customHeight="1" thickBot="1">
      <c r="A60" s="32" t="s">
        <v>60</v>
      </c>
      <c r="B60" s="28"/>
      <c r="C60" s="34">
        <f>C61+C67+C74+C79+C82</f>
        <v>99692.624999999985</v>
      </c>
      <c r="D60" s="34">
        <f>E60*E6</f>
        <v>16615.4375</v>
      </c>
      <c r="E60" s="106">
        <f>E61+E67+E74+E79+E82</f>
        <v>6.25</v>
      </c>
      <c r="F60" s="191">
        <v>99692.63</v>
      </c>
      <c r="G60" s="97"/>
      <c r="P60" s="55"/>
      <c r="Q60" s="44"/>
      <c r="R60" s="61"/>
      <c r="S60" s="61"/>
      <c r="T60" s="62"/>
    </row>
    <row r="61" spans="1:20" ht="37.5" customHeight="1" thickBot="1">
      <c r="A61" s="7" t="s">
        <v>61</v>
      </c>
      <c r="B61" s="12"/>
      <c r="C61" s="341">
        <f>D61*6</f>
        <v>28870.984199999999</v>
      </c>
      <c r="D61" s="341">
        <f>E61*E6</f>
        <v>4811.8306999999995</v>
      </c>
      <c r="E61" s="342">
        <v>1.81</v>
      </c>
      <c r="F61" s="329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 ht="23.25" customHeight="1" thickBot="1">
      <c r="A63" s="176" t="s">
        <v>123</v>
      </c>
      <c r="B63" s="147" t="s">
        <v>124</v>
      </c>
      <c r="C63" s="336"/>
      <c r="D63" s="336"/>
      <c r="E63" s="339"/>
      <c r="F63" s="330"/>
      <c r="P63" s="175"/>
      <c r="Q63" s="42"/>
      <c r="R63" s="344"/>
      <c r="S63" s="344"/>
      <c r="T63" s="345"/>
    </row>
    <row r="64" spans="1:20" ht="46.5" customHeight="1">
      <c r="A64" s="347" t="s">
        <v>90</v>
      </c>
      <c r="B64" s="366" t="s">
        <v>7</v>
      </c>
      <c r="C64" s="336"/>
      <c r="D64" s="336"/>
      <c r="E64" s="339"/>
      <c r="F64" s="330"/>
      <c r="P64" s="49"/>
      <c r="Q64" s="41"/>
      <c r="R64" s="344"/>
      <c r="S64" s="344"/>
      <c r="T64" s="345"/>
    </row>
    <row r="65" spans="1:20" ht="3.75" hidden="1" customHeight="1" thickBot="1">
      <c r="A65" s="349"/>
      <c r="B65" s="367"/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 ht="26.25" thickBot="1">
      <c r="A66" s="24" t="s">
        <v>65</v>
      </c>
      <c r="B66" s="12" t="s">
        <v>10</v>
      </c>
      <c r="C66" s="337"/>
      <c r="D66" s="337"/>
      <c r="E66" s="340"/>
      <c r="F66" s="331"/>
      <c r="P66" s="49"/>
      <c r="Q66" s="41"/>
      <c r="R66" s="344"/>
      <c r="S66" s="344"/>
      <c r="T66" s="345"/>
    </row>
    <row r="67" spans="1:20" ht="91.5" customHeight="1" thickBot="1">
      <c r="A67" s="7" t="s">
        <v>66</v>
      </c>
      <c r="B67" s="12"/>
      <c r="C67" s="335">
        <f>D67*6</f>
        <v>25521.311999999998</v>
      </c>
      <c r="D67" s="335">
        <f>E67*E6</f>
        <v>4253.5519999999997</v>
      </c>
      <c r="E67" s="338">
        <v>1.6</v>
      </c>
      <c r="F67" s="329"/>
      <c r="P67" s="48"/>
      <c r="Q67" s="41"/>
      <c r="R67" s="344"/>
      <c r="S67" s="344"/>
      <c r="T67" s="345"/>
    </row>
    <row r="68" spans="1:20" ht="31.5" customHeight="1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6" customHeight="1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6" customHeight="1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>
      <c r="A71" s="347" t="s">
        <v>70</v>
      </c>
      <c r="B71" s="350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7.5" customHeight="1" thickBot="1">
      <c r="A72" s="349"/>
      <c r="B72" s="351"/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24" customHeight="1" thickBot="1">
      <c r="A73" s="24" t="s">
        <v>71</v>
      </c>
      <c r="B73" s="4" t="s">
        <v>72</v>
      </c>
      <c r="C73" s="337"/>
      <c r="D73" s="337"/>
      <c r="E73" s="340"/>
      <c r="F73" s="331"/>
      <c r="P73" s="49"/>
      <c r="Q73" s="42"/>
      <c r="R73" s="344"/>
      <c r="S73" s="344"/>
      <c r="T73" s="345"/>
    </row>
    <row r="74" spans="1:20" ht="25.5" customHeight="1" thickBot="1">
      <c r="A74" s="7" t="s">
        <v>73</v>
      </c>
      <c r="B74" s="12"/>
      <c r="C74" s="335">
        <f>D74*6</f>
        <v>9570.4919999999984</v>
      </c>
      <c r="D74" s="335">
        <f>E74*E6</f>
        <v>1595.0819999999999</v>
      </c>
      <c r="E74" s="338">
        <v>0.6</v>
      </c>
      <c r="F74" s="329"/>
      <c r="P74" s="48"/>
      <c r="Q74" s="41"/>
      <c r="R74" s="344"/>
      <c r="S74" s="344"/>
      <c r="T74" s="345"/>
    </row>
    <row r="75" spans="1:20" ht="22.5" customHeight="1" thickBot="1">
      <c r="A75" s="24" t="s">
        <v>74</v>
      </c>
      <c r="B75" s="12" t="s">
        <v>75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28.5" customHeight="1" thickBot="1">
      <c r="A76" s="24" t="s">
        <v>76</v>
      </c>
      <c r="B76" s="12" t="s">
        <v>10</v>
      </c>
      <c r="C76" s="336"/>
      <c r="D76" s="336"/>
      <c r="E76" s="339"/>
      <c r="F76" s="330"/>
      <c r="P76" s="49"/>
      <c r="Q76" s="41"/>
      <c r="R76" s="344"/>
      <c r="S76" s="344"/>
      <c r="T76" s="345"/>
    </row>
    <row r="77" spans="1:20" ht="35.25" customHeight="1" thickBot="1">
      <c r="A77" s="347" t="s">
        <v>77</v>
      </c>
      <c r="B77" s="14"/>
      <c r="C77" s="336"/>
      <c r="D77" s="336"/>
      <c r="E77" s="339"/>
      <c r="F77" s="330"/>
      <c r="P77" s="346"/>
      <c r="Q77" s="49"/>
      <c r="R77" s="344"/>
      <c r="S77" s="344"/>
      <c r="T77" s="345"/>
    </row>
    <row r="78" spans="1:20" ht="15.75" thickBot="1">
      <c r="A78" s="348"/>
      <c r="B78" s="12" t="s">
        <v>72</v>
      </c>
      <c r="C78" s="337"/>
      <c r="D78" s="337"/>
      <c r="E78" s="340"/>
      <c r="F78" s="331"/>
      <c r="P78" s="346"/>
      <c r="Q78" s="41"/>
      <c r="R78" s="344"/>
      <c r="S78" s="344"/>
      <c r="T78" s="345"/>
    </row>
    <row r="79" spans="1:20" ht="15.75" thickBot="1">
      <c r="A79" s="7" t="s">
        <v>78</v>
      </c>
      <c r="B79" s="6"/>
      <c r="C79" s="332">
        <f>E79*E6*6</f>
        <v>25999.836599999999</v>
      </c>
      <c r="D79" s="335">
        <f>E79*E6</f>
        <v>4333.3060999999998</v>
      </c>
      <c r="E79" s="338">
        <v>1.63</v>
      </c>
      <c r="F79" s="329"/>
      <c r="P79" s="48"/>
      <c r="Q79" s="57"/>
      <c r="R79" s="343"/>
      <c r="S79" s="344"/>
      <c r="T79" s="345"/>
    </row>
    <row r="80" spans="1:20" ht="15.75" thickBot="1">
      <c r="A80" s="24" t="s">
        <v>79</v>
      </c>
      <c r="B80" s="4" t="s">
        <v>80</v>
      </c>
      <c r="C80" s="333"/>
      <c r="D80" s="336"/>
      <c r="E80" s="339"/>
      <c r="F80" s="330"/>
      <c r="P80" s="49"/>
      <c r="Q80" s="42"/>
      <c r="R80" s="343"/>
      <c r="S80" s="344"/>
      <c r="T80" s="345"/>
    </row>
    <row r="81" spans="1:20" ht="81.75" customHeight="1" thickBot="1">
      <c r="A81" s="24" t="s">
        <v>81</v>
      </c>
      <c r="B81" s="4" t="s">
        <v>10</v>
      </c>
      <c r="C81" s="334"/>
      <c r="D81" s="337"/>
      <c r="E81" s="340"/>
      <c r="F81" s="331"/>
      <c r="G81" s="96"/>
      <c r="P81" s="49"/>
      <c r="Q81" s="42"/>
      <c r="R81" s="343"/>
      <c r="S81" s="344"/>
      <c r="T81" s="345"/>
    </row>
    <row r="82" spans="1:20" ht="68.25" customHeight="1" thickBot="1">
      <c r="A82" s="7" t="s">
        <v>82</v>
      </c>
      <c r="B82" s="4" t="s">
        <v>83</v>
      </c>
      <c r="C82" s="25">
        <f>E82*E6*6</f>
        <v>9730.0001999999986</v>
      </c>
      <c r="D82" s="25">
        <f>E82*E6</f>
        <v>1621.6666999999998</v>
      </c>
      <c r="E82" s="103">
        <v>0.61</v>
      </c>
      <c r="F82" s="108"/>
      <c r="K82" s="96"/>
      <c r="P82" s="48"/>
      <c r="Q82" s="42"/>
      <c r="R82" s="53"/>
      <c r="S82" s="53"/>
      <c r="T82" s="54"/>
    </row>
    <row r="83" spans="1:20" s="31" customFormat="1" ht="26.25" customHeight="1" thickBot="1">
      <c r="A83" s="27" t="s">
        <v>84</v>
      </c>
      <c r="B83" s="35"/>
      <c r="C83" s="34">
        <v>0</v>
      </c>
      <c r="D83" s="34">
        <v>0</v>
      </c>
      <c r="E83" s="106">
        <v>0</v>
      </c>
      <c r="F83" s="109"/>
      <c r="P83" s="43"/>
      <c r="Q83" s="63"/>
      <c r="R83" s="61"/>
      <c r="S83" s="61"/>
      <c r="T83" s="62"/>
    </row>
    <row r="84" spans="1:20" ht="32.25" customHeight="1" thickBot="1">
      <c r="A84" s="15" t="s">
        <v>85</v>
      </c>
      <c r="B84" s="12" t="s">
        <v>46</v>
      </c>
      <c r="C84" s="26">
        <f>D84*3</f>
        <v>1993.8525</v>
      </c>
      <c r="D84" s="26">
        <f>E84*E6</f>
        <v>664.61749999999995</v>
      </c>
      <c r="E84" s="107">
        <v>0.25</v>
      </c>
      <c r="F84" s="202">
        <v>1993.85</v>
      </c>
      <c r="P84" s="64"/>
      <c r="Q84" s="41"/>
      <c r="R84" s="65"/>
      <c r="S84" s="65"/>
      <c r="T84" s="66"/>
    </row>
    <row r="85" spans="1:20" ht="80.25" customHeight="1" thickBot="1">
      <c r="A85" s="27" t="s">
        <v>119</v>
      </c>
      <c r="B85" s="94"/>
      <c r="C85" s="34">
        <v>0</v>
      </c>
      <c r="D85" s="34">
        <v>0</v>
      </c>
      <c r="E85" s="106">
        <v>0</v>
      </c>
      <c r="F85" s="108"/>
      <c r="P85" s="64"/>
      <c r="Q85" s="41"/>
      <c r="R85" s="65"/>
      <c r="S85" s="65"/>
      <c r="T85" s="66"/>
    </row>
    <row r="86" spans="1:20" ht="80.25" customHeight="1" thickBot="1">
      <c r="A86" s="261" t="s">
        <v>126</v>
      </c>
      <c r="B86" s="94"/>
      <c r="C86" s="34">
        <v>2871.04</v>
      </c>
      <c r="D86" s="34"/>
      <c r="E86" s="106"/>
      <c r="F86" s="202">
        <v>2871.04</v>
      </c>
      <c r="P86" s="64"/>
      <c r="Q86" s="41"/>
      <c r="R86" s="65"/>
      <c r="S86" s="65"/>
      <c r="T86" s="66"/>
    </row>
    <row r="87" spans="1:20" ht="80.25" customHeight="1" thickBot="1">
      <c r="A87" s="261" t="s">
        <v>129</v>
      </c>
      <c r="B87" s="94"/>
      <c r="C87" s="34">
        <v>798.68</v>
      </c>
      <c r="D87" s="34"/>
      <c r="E87" s="106"/>
      <c r="F87" s="202">
        <v>798.68</v>
      </c>
      <c r="P87" s="64"/>
      <c r="Q87" s="41"/>
      <c r="R87" s="65"/>
      <c r="S87" s="65"/>
      <c r="T87" s="66"/>
    </row>
    <row r="88" spans="1:20" ht="80.25" customHeight="1" thickBot="1">
      <c r="A88" s="261" t="s">
        <v>136</v>
      </c>
      <c r="B88" s="94"/>
      <c r="C88" s="34">
        <v>13.8</v>
      </c>
      <c r="D88" s="34"/>
      <c r="E88" s="106"/>
      <c r="F88" s="202">
        <v>13.8</v>
      </c>
      <c r="P88" s="64"/>
      <c r="Q88" s="41"/>
      <c r="R88" s="65"/>
      <c r="S88" s="65"/>
      <c r="T88" s="66"/>
    </row>
    <row r="89" spans="1:20" ht="21.75" customHeight="1" thickBot="1">
      <c r="A89" s="5" t="s">
        <v>86</v>
      </c>
      <c r="B89" s="16"/>
      <c r="C89" s="26">
        <f>C9+C45+C60+C86+C87+C84+C88</f>
        <v>180657.86789999995</v>
      </c>
      <c r="D89" s="26">
        <f>D83+D60+D45+D9</f>
        <v>29163.4159</v>
      </c>
      <c r="E89" s="107">
        <f>E60+E45+E9+E84</f>
        <v>11.219999999999999</v>
      </c>
      <c r="F89" s="262">
        <f>F9+F45+F60+F86+F87+F88+F84</f>
        <v>180657.87</v>
      </c>
      <c r="P89" s="67"/>
      <c r="Q89" s="68"/>
      <c r="R89" s="65"/>
      <c r="S89" s="65"/>
      <c r="T89" s="66"/>
    </row>
    <row r="90" spans="1:20" ht="16.5">
      <c r="A90" s="326" t="s">
        <v>132</v>
      </c>
      <c r="B90" s="327"/>
      <c r="C90" s="327"/>
      <c r="D90" s="328"/>
      <c r="E90" s="141"/>
      <c r="F90" s="163">
        <v>60402.6</v>
      </c>
    </row>
    <row r="91" spans="1:20" ht="16.5">
      <c r="A91" s="178" t="s">
        <v>133</v>
      </c>
      <c r="B91" s="179"/>
      <c r="C91" s="179"/>
      <c r="D91" s="179"/>
      <c r="E91" s="141"/>
      <c r="F91" s="163">
        <v>187837.56</v>
      </c>
    </row>
    <row r="92" spans="1:20" ht="15.75">
      <c r="A92" s="139" t="s">
        <v>137</v>
      </c>
      <c r="B92" s="140"/>
      <c r="C92" s="140"/>
      <c r="D92" s="140"/>
      <c r="E92" s="142"/>
      <c r="F92" s="163">
        <v>53222.91</v>
      </c>
    </row>
    <row r="93" spans="1:20">
      <c r="C93" s="96"/>
    </row>
    <row r="96" spans="1:20">
      <c r="A96" s="137" t="s">
        <v>121</v>
      </c>
    </row>
    <row r="97" spans="1:1">
      <c r="A97" s="137"/>
    </row>
    <row r="98" spans="1:1">
      <c r="A98" s="137" t="s">
        <v>122</v>
      </c>
    </row>
  </sheetData>
  <mergeCells count="129">
    <mergeCell ref="A64:A65"/>
    <mergeCell ref="B64:B65"/>
    <mergeCell ref="C15:C17"/>
    <mergeCell ref="D15:D17"/>
    <mergeCell ref="E15:E17"/>
    <mergeCell ref="R15:R17"/>
    <mergeCell ref="S15:S17"/>
    <mergeCell ref="C21:C26"/>
    <mergeCell ref="D21:D26"/>
    <mergeCell ref="E21:E26"/>
    <mergeCell ref="R21:R26"/>
    <mergeCell ref="S21:S26"/>
    <mergeCell ref="C41:C42"/>
    <mergeCell ref="D41:D42"/>
    <mergeCell ref="E41:E42"/>
    <mergeCell ref="R41:R42"/>
    <mergeCell ref="S41:S42"/>
    <mergeCell ref="C52:C56"/>
    <mergeCell ref="D52:D56"/>
    <mergeCell ref="E52:E56"/>
    <mergeCell ref="R52:R56"/>
    <mergeCell ref="S52:S56"/>
    <mergeCell ref="T15:T17"/>
    <mergeCell ref="A3:E3"/>
    <mergeCell ref="P3:T3"/>
    <mergeCell ref="C10:C14"/>
    <mergeCell ref="D10:D14"/>
    <mergeCell ref="E10:E14"/>
    <mergeCell ref="R10:R14"/>
    <mergeCell ref="S10:S14"/>
    <mergeCell ref="T10:T14"/>
    <mergeCell ref="T21:T26"/>
    <mergeCell ref="C18:C20"/>
    <mergeCell ref="D18:D20"/>
    <mergeCell ref="E18:E20"/>
    <mergeCell ref="R18:R20"/>
    <mergeCell ref="S18:S20"/>
    <mergeCell ref="T18:T20"/>
    <mergeCell ref="C31:C36"/>
    <mergeCell ref="D31:D36"/>
    <mergeCell ref="E31:E36"/>
    <mergeCell ref="R31:R36"/>
    <mergeCell ref="S31:S36"/>
    <mergeCell ref="T31:T36"/>
    <mergeCell ref="C27:C30"/>
    <mergeCell ref="D27:D30"/>
    <mergeCell ref="E27:E30"/>
    <mergeCell ref="R27:R30"/>
    <mergeCell ref="S27:S30"/>
    <mergeCell ref="T27:T30"/>
    <mergeCell ref="T41:T42"/>
    <mergeCell ref="C37:C39"/>
    <mergeCell ref="D37:D39"/>
    <mergeCell ref="E37:E39"/>
    <mergeCell ref="R37:R39"/>
    <mergeCell ref="S37:S39"/>
    <mergeCell ref="T37:T39"/>
    <mergeCell ref="C46:C48"/>
    <mergeCell ref="D46:D48"/>
    <mergeCell ref="E46:E48"/>
    <mergeCell ref="R46:R48"/>
    <mergeCell ref="S46:S48"/>
    <mergeCell ref="T46:T48"/>
    <mergeCell ref="C43:C44"/>
    <mergeCell ref="D43:D44"/>
    <mergeCell ref="E43:E44"/>
    <mergeCell ref="R43:R44"/>
    <mergeCell ref="S43:S44"/>
    <mergeCell ref="T43:T44"/>
    <mergeCell ref="T52:T56"/>
    <mergeCell ref="C49:C51"/>
    <mergeCell ref="D49:D51"/>
    <mergeCell ref="E49:E51"/>
    <mergeCell ref="R49:R51"/>
    <mergeCell ref="S49:S51"/>
    <mergeCell ref="T49:T51"/>
    <mergeCell ref="C57:C59"/>
    <mergeCell ref="D57:D59"/>
    <mergeCell ref="E57:E59"/>
    <mergeCell ref="R57:R59"/>
    <mergeCell ref="S57:S59"/>
    <mergeCell ref="T57:T59"/>
    <mergeCell ref="R67:R73"/>
    <mergeCell ref="S67:S73"/>
    <mergeCell ref="T67:T73"/>
    <mergeCell ref="C61:C66"/>
    <mergeCell ref="D61:D66"/>
    <mergeCell ref="E61:E66"/>
    <mergeCell ref="R61:R66"/>
    <mergeCell ref="S61:S66"/>
    <mergeCell ref="T61:T66"/>
    <mergeCell ref="S79:S81"/>
    <mergeCell ref="T79:T81"/>
    <mergeCell ref="A77:A78"/>
    <mergeCell ref="P77:P78"/>
    <mergeCell ref="C79:C81"/>
    <mergeCell ref="D79:D81"/>
    <mergeCell ref="E79:E81"/>
    <mergeCell ref="R79:R81"/>
    <mergeCell ref="C74:C78"/>
    <mergeCell ref="D74:D78"/>
    <mergeCell ref="E74:E78"/>
    <mergeCell ref="R74:R78"/>
    <mergeCell ref="S74:S78"/>
    <mergeCell ref="T74:T78"/>
    <mergeCell ref="A2:E2"/>
    <mergeCell ref="A90:D90"/>
    <mergeCell ref="F10:F14"/>
    <mergeCell ref="F15:F17"/>
    <mergeCell ref="F18:F20"/>
    <mergeCell ref="F21:F26"/>
    <mergeCell ref="F27:F30"/>
    <mergeCell ref="F31:F36"/>
    <mergeCell ref="F37:F39"/>
    <mergeCell ref="F41:F42"/>
    <mergeCell ref="F43:F44"/>
    <mergeCell ref="F46:F48"/>
    <mergeCell ref="F49:F51"/>
    <mergeCell ref="F52:F56"/>
    <mergeCell ref="F57:F59"/>
    <mergeCell ref="F61:F66"/>
    <mergeCell ref="F67:F73"/>
    <mergeCell ref="F74:F78"/>
    <mergeCell ref="F79:F81"/>
    <mergeCell ref="C67:C73"/>
    <mergeCell ref="D67:D73"/>
    <mergeCell ref="E67:E73"/>
    <mergeCell ref="A71:A72"/>
    <mergeCell ref="B71:B72"/>
  </mergeCells>
  <pageMargins left="0.11811023622047245" right="0.11811023622047245" top="0.35433070866141736" bottom="0.31496062992125984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94"/>
  <sheetViews>
    <sheetView topLeftCell="A84" workbookViewId="0">
      <selection sqref="A1:F94"/>
    </sheetView>
  </sheetViews>
  <sheetFormatPr defaultRowHeight="15"/>
  <cols>
    <col min="1" max="1" width="77.7109375" style="1" customWidth="1"/>
    <col min="2" max="2" width="16" style="69" customWidth="1"/>
    <col min="3" max="3" width="10.5703125" style="1" customWidth="1"/>
    <col min="4" max="5" width="10.7109375" style="1" customWidth="1"/>
    <col min="6" max="6" width="14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 thickBot="1">
      <c r="A2" s="325" t="s">
        <v>113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36.75" thickBot="1">
      <c r="D3" s="21" t="s">
        <v>87</v>
      </c>
      <c r="E3" s="22" t="s">
        <v>88</v>
      </c>
      <c r="P3" s="38"/>
      <c r="Q3" s="38"/>
      <c r="R3" s="38"/>
      <c r="S3" s="39"/>
      <c r="T3" s="39"/>
      <c r="U3" s="38"/>
    </row>
    <row r="4" spans="1:21" ht="15.75" thickBot="1">
      <c r="D4" s="23">
        <v>4178</v>
      </c>
      <c r="E4" s="23">
        <v>4178</v>
      </c>
      <c r="P4" s="38"/>
      <c r="Q4" s="38"/>
      <c r="R4" s="38"/>
      <c r="S4" s="40"/>
      <c r="T4" s="40"/>
      <c r="U4" s="38"/>
    </row>
    <row r="5" spans="1:21" ht="77.25" thickBot="1">
      <c r="A5" s="19" t="s">
        <v>0</v>
      </c>
      <c r="B5" s="2" t="s">
        <v>1</v>
      </c>
      <c r="C5" s="17" t="s">
        <v>131</v>
      </c>
      <c r="D5" s="18" t="s">
        <v>2</v>
      </c>
      <c r="E5" s="17" t="s">
        <v>2</v>
      </c>
      <c r="F5" s="128" t="s">
        <v>120</v>
      </c>
      <c r="P5" s="41"/>
      <c r="Q5" s="42"/>
      <c r="R5" s="42"/>
      <c r="S5" s="42"/>
      <c r="T5" s="42"/>
      <c r="U5" s="38"/>
    </row>
    <row r="6" spans="1:21" ht="15.75" thickBot="1">
      <c r="A6" s="3">
        <v>1</v>
      </c>
      <c r="B6" s="4">
        <v>2</v>
      </c>
      <c r="C6" s="4">
        <v>3</v>
      </c>
      <c r="D6" s="4">
        <v>4</v>
      </c>
      <c r="E6" s="101">
        <v>5</v>
      </c>
      <c r="F6" s="214">
        <v>6</v>
      </c>
      <c r="P6" s="41"/>
      <c r="Q6" s="42"/>
      <c r="R6" s="42"/>
      <c r="S6" s="42"/>
      <c r="T6" s="42"/>
      <c r="U6" s="38"/>
    </row>
    <row r="7" spans="1:21" s="31" customFormat="1" ht="90.75" customHeight="1" thickBot="1">
      <c r="A7" s="27" t="s">
        <v>3</v>
      </c>
      <c r="B7" s="28"/>
      <c r="C7" s="29">
        <f>E7*E4*6</f>
        <v>51640.079999999987</v>
      </c>
      <c r="D7" s="29">
        <f>E7*E4</f>
        <v>8606.6799999999985</v>
      </c>
      <c r="E7" s="102">
        <f>E8+E13+E16+E19+E25+E29+E35+E38+E39+E41</f>
        <v>2.0599999999999996</v>
      </c>
      <c r="F7" s="144">
        <v>51640.08</v>
      </c>
      <c r="I7" s="97"/>
      <c r="P7" s="43"/>
      <c r="Q7" s="44"/>
      <c r="R7" s="45"/>
      <c r="S7" s="45"/>
      <c r="T7" s="46"/>
      <c r="U7" s="47"/>
    </row>
    <row r="8" spans="1:21" ht="33" customHeight="1" thickBot="1">
      <c r="A8" s="7" t="s">
        <v>4</v>
      </c>
      <c r="B8" s="4"/>
      <c r="C8" s="355">
        <f>E8*E4*6</f>
        <v>1504.08</v>
      </c>
      <c r="D8" s="358">
        <f>E8*E4</f>
        <v>250.67999999999998</v>
      </c>
      <c r="E8" s="361">
        <v>0.06</v>
      </c>
      <c r="F8" s="329"/>
      <c r="P8" s="48"/>
      <c r="Q8" s="42"/>
      <c r="R8" s="352"/>
      <c r="S8" s="353"/>
      <c r="T8" s="354"/>
    </row>
    <row r="9" spans="1:21" ht="30" customHeight="1" thickBot="1">
      <c r="A9" s="24" t="s">
        <v>5</v>
      </c>
      <c r="B9" s="4"/>
      <c r="C9" s="356"/>
      <c r="D9" s="359"/>
      <c r="E9" s="362"/>
      <c r="F9" s="330"/>
      <c r="P9" s="49"/>
      <c r="Q9" s="42"/>
      <c r="R9" s="352"/>
      <c r="S9" s="353"/>
      <c r="T9" s="354"/>
    </row>
    <row r="10" spans="1:21" ht="30.75" customHeight="1" thickBot="1">
      <c r="A10" s="24" t="s">
        <v>6</v>
      </c>
      <c r="B10" s="4" t="s">
        <v>7</v>
      </c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49.5" customHeight="1" thickBot="1">
      <c r="A11" s="24" t="s">
        <v>8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2" customHeight="1" thickBot="1">
      <c r="A12" s="24" t="s">
        <v>9</v>
      </c>
      <c r="B12" s="4" t="s">
        <v>10</v>
      </c>
      <c r="C12" s="357"/>
      <c r="D12" s="360"/>
      <c r="E12" s="363"/>
      <c r="F12" s="331"/>
      <c r="P12" s="49"/>
      <c r="Q12" s="42"/>
      <c r="R12" s="352"/>
      <c r="S12" s="353"/>
      <c r="T12" s="354"/>
    </row>
    <row r="13" spans="1:21" ht="37.5" customHeight="1" thickBot="1">
      <c r="A13" s="7" t="s">
        <v>11</v>
      </c>
      <c r="B13" s="4"/>
      <c r="C13" s="335">
        <f>E13*E4*6</f>
        <v>2005.44</v>
      </c>
      <c r="D13" s="335">
        <f>E13*E4</f>
        <v>334.24</v>
      </c>
      <c r="E13" s="338">
        <v>0.08</v>
      </c>
      <c r="F13" s="329"/>
      <c r="P13" s="48"/>
      <c r="Q13" s="42"/>
      <c r="R13" s="344"/>
      <c r="S13" s="344"/>
      <c r="T13" s="345"/>
    </row>
    <row r="14" spans="1:21" ht="120" customHeight="1" thickBot="1">
      <c r="A14" s="24" t="s">
        <v>12</v>
      </c>
      <c r="B14" s="4" t="s">
        <v>7</v>
      </c>
      <c r="C14" s="336"/>
      <c r="D14" s="336"/>
      <c r="E14" s="339"/>
      <c r="F14" s="330"/>
      <c r="P14" s="49"/>
      <c r="Q14" s="42"/>
      <c r="R14" s="344"/>
      <c r="S14" s="344"/>
      <c r="T14" s="345"/>
    </row>
    <row r="15" spans="1:21" ht="59.25" customHeight="1" thickBot="1">
      <c r="A15" s="24" t="s">
        <v>13</v>
      </c>
      <c r="B15" s="4" t="s">
        <v>10</v>
      </c>
      <c r="C15" s="337"/>
      <c r="D15" s="337"/>
      <c r="E15" s="340"/>
      <c r="F15" s="331"/>
      <c r="P15" s="49"/>
      <c r="Q15" s="42"/>
      <c r="R15" s="344"/>
      <c r="S15" s="344"/>
      <c r="T15" s="345"/>
    </row>
    <row r="16" spans="1:21" ht="48" customHeight="1" thickBot="1">
      <c r="A16" s="7" t="s">
        <v>14</v>
      </c>
      <c r="B16" s="4"/>
      <c r="C16" s="332">
        <f>E16*E4*6</f>
        <v>501.36</v>
      </c>
      <c r="D16" s="335">
        <f>E16*E4</f>
        <v>83.56</v>
      </c>
      <c r="E16" s="338">
        <v>0.02</v>
      </c>
      <c r="F16" s="108"/>
      <c r="P16" s="48"/>
      <c r="Q16" s="42"/>
      <c r="R16" s="343"/>
      <c r="S16" s="344"/>
      <c r="T16" s="345"/>
    </row>
    <row r="17" spans="1:20" ht="106.5" customHeight="1" thickBot="1">
      <c r="A17" s="24" t="s">
        <v>15</v>
      </c>
      <c r="B17" s="9" t="s">
        <v>7</v>
      </c>
      <c r="C17" s="333"/>
      <c r="D17" s="336"/>
      <c r="E17" s="339"/>
      <c r="F17" s="329"/>
      <c r="P17" s="49"/>
      <c r="Q17" s="50"/>
      <c r="R17" s="343"/>
      <c r="S17" s="344"/>
      <c r="T17" s="345"/>
    </row>
    <row r="18" spans="1:20" ht="46.5" customHeight="1" thickBot="1">
      <c r="A18" s="24" t="s">
        <v>16</v>
      </c>
      <c r="B18" s="9" t="s">
        <v>10</v>
      </c>
      <c r="C18" s="334"/>
      <c r="D18" s="337"/>
      <c r="E18" s="340"/>
      <c r="F18" s="331"/>
      <c r="P18" s="49"/>
      <c r="Q18" s="50"/>
      <c r="R18" s="343"/>
      <c r="S18" s="344"/>
      <c r="T18" s="345"/>
    </row>
    <row r="19" spans="1:20" ht="31.5" customHeight="1" thickBot="1">
      <c r="A19" s="7" t="s">
        <v>17</v>
      </c>
      <c r="B19" s="4"/>
      <c r="C19" s="335">
        <f>E19*E4*6</f>
        <v>36348.6</v>
      </c>
      <c r="D19" s="335">
        <f>E19*E4</f>
        <v>6058.0999999999995</v>
      </c>
      <c r="E19" s="338">
        <v>1.45</v>
      </c>
      <c r="F19" s="329"/>
      <c r="P19" s="48"/>
      <c r="Q19" s="42"/>
      <c r="R19" s="344"/>
      <c r="S19" s="344"/>
      <c r="T19" s="345"/>
    </row>
    <row r="20" spans="1:20" ht="29.25" customHeight="1" thickBot="1">
      <c r="A20" s="10" t="s">
        <v>18</v>
      </c>
      <c r="B20" s="9" t="s">
        <v>7</v>
      </c>
      <c r="C20" s="336"/>
      <c r="D20" s="336"/>
      <c r="E20" s="339"/>
      <c r="F20" s="330"/>
      <c r="P20" s="51"/>
      <c r="Q20" s="50"/>
      <c r="R20" s="344"/>
      <c r="S20" s="344"/>
      <c r="T20" s="345"/>
    </row>
    <row r="21" spans="1:20" ht="76.5" customHeight="1" thickBot="1">
      <c r="A21" s="37" t="s">
        <v>19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30.75" customHeight="1" thickBot="1">
      <c r="A22" s="10" t="s">
        <v>20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27.75" customHeight="1" thickBot="1">
      <c r="A23" s="10" t="s">
        <v>21</v>
      </c>
      <c r="B23" s="9" t="s">
        <v>10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59.25" customHeight="1" thickBot="1">
      <c r="A24" s="10" t="s">
        <v>22</v>
      </c>
      <c r="B24" s="9" t="s">
        <v>10</v>
      </c>
      <c r="C24" s="337"/>
      <c r="D24" s="337"/>
      <c r="E24" s="340"/>
      <c r="F24" s="331"/>
      <c r="P24" s="51"/>
      <c r="Q24" s="50"/>
      <c r="R24" s="344"/>
      <c r="S24" s="344"/>
      <c r="T24" s="345"/>
    </row>
    <row r="25" spans="1:20" ht="33.75" customHeight="1" thickBot="1">
      <c r="A25" s="7" t="s">
        <v>23</v>
      </c>
      <c r="B25" s="4"/>
      <c r="C25" s="335">
        <f>E25*E4*6</f>
        <v>2005.44</v>
      </c>
      <c r="D25" s="335">
        <f>E25*E4</f>
        <v>334.24</v>
      </c>
      <c r="E25" s="338">
        <v>0.08</v>
      </c>
      <c r="F25" s="329"/>
      <c r="P25" s="48"/>
      <c r="Q25" s="42"/>
      <c r="R25" s="344"/>
      <c r="S25" s="344"/>
      <c r="T25" s="345"/>
    </row>
    <row r="26" spans="1:20" ht="43.5" customHeight="1" thickBot="1">
      <c r="A26" s="10" t="s">
        <v>24</v>
      </c>
      <c r="B26" s="9" t="s">
        <v>7</v>
      </c>
      <c r="C26" s="336"/>
      <c r="D26" s="336"/>
      <c r="E26" s="339"/>
      <c r="F26" s="330"/>
      <c r="P26" s="51"/>
      <c r="Q26" s="50"/>
      <c r="R26" s="344"/>
      <c r="S26" s="344"/>
      <c r="T26" s="345"/>
    </row>
    <row r="27" spans="1:20" ht="54.75" customHeight="1" thickBot="1">
      <c r="A27" s="10" t="s">
        <v>25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47.25" customHeight="1" thickBot="1">
      <c r="A28" s="10" t="s">
        <v>16</v>
      </c>
      <c r="B28" s="9" t="s">
        <v>10</v>
      </c>
      <c r="C28" s="337"/>
      <c r="D28" s="337"/>
      <c r="E28" s="340"/>
      <c r="F28" s="331"/>
      <c r="P28" s="51"/>
      <c r="Q28" s="50"/>
      <c r="R28" s="344"/>
      <c r="S28" s="344"/>
      <c r="T28" s="345"/>
    </row>
    <row r="29" spans="1:20" ht="31.5" customHeight="1" thickBot="1">
      <c r="A29" s="7" t="s">
        <v>26</v>
      </c>
      <c r="B29" s="4"/>
      <c r="C29" s="332">
        <f>E29*E4*6</f>
        <v>7771.08</v>
      </c>
      <c r="D29" s="335">
        <f>E29*E4</f>
        <v>1295.18</v>
      </c>
      <c r="E29" s="338">
        <v>0.31</v>
      </c>
      <c r="F29" s="329"/>
      <c r="P29" s="48"/>
      <c r="Q29" s="42"/>
      <c r="R29" s="343"/>
      <c r="S29" s="344"/>
      <c r="T29" s="345"/>
    </row>
    <row r="30" spans="1:20" ht="45" customHeight="1" thickBot="1">
      <c r="A30" s="24" t="s">
        <v>27</v>
      </c>
      <c r="B30" s="9" t="s">
        <v>7</v>
      </c>
      <c r="C30" s="333"/>
      <c r="D30" s="336"/>
      <c r="E30" s="339"/>
      <c r="F30" s="330"/>
      <c r="P30" s="49"/>
      <c r="Q30" s="52"/>
      <c r="R30" s="343"/>
      <c r="S30" s="344"/>
      <c r="T30" s="345"/>
    </row>
    <row r="31" spans="1:20" ht="41.25" customHeight="1" thickBot="1">
      <c r="A31" s="24" t="s">
        <v>28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1.25" customHeight="1" thickBot="1">
      <c r="A32" s="24" t="s">
        <v>29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48.75" customHeight="1" thickBot="1">
      <c r="A33" s="24" t="s">
        <v>30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3.5" customHeight="1" thickBot="1">
      <c r="A34" s="24" t="s">
        <v>16</v>
      </c>
      <c r="B34" s="4" t="s">
        <v>10</v>
      </c>
      <c r="C34" s="334"/>
      <c r="D34" s="337"/>
      <c r="E34" s="340"/>
      <c r="F34" s="331"/>
      <c r="P34" s="49"/>
      <c r="Q34" s="52"/>
      <c r="R34" s="343"/>
      <c r="S34" s="344"/>
      <c r="T34" s="345"/>
    </row>
    <row r="35" spans="1:20" ht="36.75" customHeight="1" thickBot="1">
      <c r="A35" s="7" t="s">
        <v>32</v>
      </c>
      <c r="B35" s="4"/>
      <c r="C35" s="332">
        <f>E35*E4*6</f>
        <v>501.36</v>
      </c>
      <c r="D35" s="335">
        <f>E35*E4</f>
        <v>83.56</v>
      </c>
      <c r="E35" s="338">
        <v>0.02</v>
      </c>
      <c r="F35" s="329"/>
      <c r="P35" s="48"/>
      <c r="Q35" s="42"/>
      <c r="R35" s="343"/>
      <c r="S35" s="344"/>
      <c r="T35" s="345"/>
    </row>
    <row r="36" spans="1:20" ht="69.75" customHeight="1" thickBot="1">
      <c r="A36" s="24" t="s">
        <v>33</v>
      </c>
      <c r="B36" s="9" t="s">
        <v>34</v>
      </c>
      <c r="C36" s="333"/>
      <c r="D36" s="336"/>
      <c r="E36" s="339"/>
      <c r="F36" s="330"/>
      <c r="P36" s="49"/>
      <c r="Q36" s="52"/>
      <c r="R36" s="343"/>
      <c r="S36" s="344"/>
      <c r="T36" s="345"/>
    </row>
    <row r="37" spans="1:20" ht="42.75" customHeight="1" thickBot="1">
      <c r="A37" s="24" t="s">
        <v>16</v>
      </c>
      <c r="B37" s="4" t="s">
        <v>10</v>
      </c>
      <c r="C37" s="334"/>
      <c r="D37" s="337"/>
      <c r="E37" s="340"/>
      <c r="F37" s="331"/>
      <c r="P37" s="49"/>
      <c r="Q37" s="52"/>
      <c r="R37" s="343"/>
      <c r="S37" s="344"/>
      <c r="T37" s="345"/>
    </row>
    <row r="38" spans="1:20" ht="75" customHeight="1" thickBot="1">
      <c r="A38" s="7" t="s">
        <v>35</v>
      </c>
      <c r="B38" s="4" t="s">
        <v>34</v>
      </c>
      <c r="C38" s="25">
        <f>E38*E4*6</f>
        <v>250.68</v>
      </c>
      <c r="D38" s="25">
        <f>E38*E4</f>
        <v>41.78</v>
      </c>
      <c r="E38" s="103">
        <v>0.01</v>
      </c>
      <c r="F38" s="108"/>
      <c r="P38" s="48"/>
      <c r="Q38" s="42"/>
      <c r="R38" s="53"/>
      <c r="S38" s="53"/>
      <c r="T38" s="54"/>
    </row>
    <row r="39" spans="1:20" ht="51" customHeight="1" thickBot="1">
      <c r="A39" s="7" t="s">
        <v>36</v>
      </c>
      <c r="B39" s="4"/>
      <c r="C39" s="364">
        <f>E39*E4*6</f>
        <v>501.36</v>
      </c>
      <c r="D39" s="341">
        <f>E39*E4</f>
        <v>83.56</v>
      </c>
      <c r="E39" s="342">
        <v>0.02</v>
      </c>
      <c r="F39" s="108"/>
      <c r="P39" s="48"/>
      <c r="Q39" s="42"/>
      <c r="R39" s="343"/>
      <c r="S39" s="344"/>
      <c r="T39" s="345"/>
    </row>
    <row r="40" spans="1:20" ht="63" customHeight="1" thickBot="1">
      <c r="A40" s="24" t="s">
        <v>37</v>
      </c>
      <c r="B40" s="4" t="s">
        <v>34</v>
      </c>
      <c r="C40" s="334"/>
      <c r="D40" s="337"/>
      <c r="E40" s="340"/>
      <c r="F40" s="108"/>
      <c r="P40" s="49"/>
      <c r="Q40" s="42"/>
      <c r="R40" s="343"/>
      <c r="S40" s="344"/>
      <c r="T40" s="345"/>
    </row>
    <row r="41" spans="1:20" ht="52.5" customHeight="1" thickBot="1">
      <c r="A41" s="7" t="s">
        <v>38</v>
      </c>
      <c r="B41" s="12"/>
      <c r="C41" s="332">
        <f>E41*E4*6</f>
        <v>250.68</v>
      </c>
      <c r="D41" s="335">
        <f>E41*E4</f>
        <v>41.78</v>
      </c>
      <c r="E41" s="338">
        <v>0.01</v>
      </c>
      <c r="F41" s="329"/>
      <c r="P41" s="48"/>
      <c r="Q41" s="41"/>
      <c r="R41" s="343"/>
      <c r="S41" s="344"/>
      <c r="T41" s="345"/>
    </row>
    <row r="42" spans="1:20" ht="99.75" customHeight="1" thickBot="1">
      <c r="A42" s="24" t="s">
        <v>39</v>
      </c>
      <c r="B42" s="12" t="s">
        <v>7</v>
      </c>
      <c r="C42" s="334"/>
      <c r="D42" s="337"/>
      <c r="E42" s="340"/>
      <c r="F42" s="331"/>
      <c r="P42" s="49"/>
      <c r="Q42" s="41"/>
      <c r="R42" s="343"/>
      <c r="S42" s="344"/>
      <c r="T42" s="345"/>
    </row>
    <row r="43" spans="1:20" s="31" customFormat="1" ht="48.75" customHeight="1" thickBot="1">
      <c r="A43" s="32" t="s">
        <v>40</v>
      </c>
      <c r="B43" s="28"/>
      <c r="C43" s="29">
        <f>E43*E4*6</f>
        <v>98015.88</v>
      </c>
      <c r="D43" s="36">
        <f>E43*E4</f>
        <v>16335.980000000001</v>
      </c>
      <c r="E43" s="102">
        <f>E44+E47+E50+E55+E58</f>
        <v>3.91</v>
      </c>
      <c r="F43" s="144">
        <v>98015.88</v>
      </c>
      <c r="I43" s="97"/>
      <c r="P43" s="55"/>
      <c r="Q43" s="44"/>
      <c r="R43" s="45"/>
      <c r="S43" s="56"/>
      <c r="T43" s="46"/>
    </row>
    <row r="44" spans="1:20" ht="39.75" customHeight="1" thickBot="1">
      <c r="A44" s="7" t="s">
        <v>41</v>
      </c>
      <c r="B44" s="6"/>
      <c r="C44" s="364">
        <f>E44*E4*6</f>
        <v>7019.0400000000009</v>
      </c>
      <c r="D44" s="371">
        <f>E44*E4</f>
        <v>1169.8400000000001</v>
      </c>
      <c r="E44" s="342">
        <v>0.28000000000000003</v>
      </c>
      <c r="F44" s="329"/>
      <c r="P44" s="48"/>
      <c r="Q44" s="57"/>
      <c r="R44" s="343"/>
      <c r="S44" s="345"/>
      <c r="T44" s="345"/>
    </row>
    <row r="45" spans="1:20" ht="33" customHeight="1" thickBot="1">
      <c r="A45" s="24" t="s">
        <v>42</v>
      </c>
      <c r="B45" s="4" t="s">
        <v>7</v>
      </c>
      <c r="C45" s="333"/>
      <c r="D45" s="372"/>
      <c r="E45" s="339"/>
      <c r="F45" s="330"/>
      <c r="P45" s="49"/>
      <c r="Q45" s="58"/>
      <c r="R45" s="343"/>
      <c r="S45" s="345"/>
      <c r="T45" s="345"/>
    </row>
    <row r="46" spans="1:20" ht="67.5" customHeight="1" thickBot="1">
      <c r="A46" s="24" t="s">
        <v>43</v>
      </c>
      <c r="B46" s="4" t="s">
        <v>10</v>
      </c>
      <c r="C46" s="334"/>
      <c r="D46" s="373"/>
      <c r="E46" s="340"/>
      <c r="F46" s="331"/>
      <c r="P46" s="49"/>
      <c r="Q46" s="58"/>
      <c r="R46" s="343"/>
      <c r="S46" s="345"/>
      <c r="T46" s="345"/>
    </row>
    <row r="47" spans="1:20" ht="26.25" thickBot="1">
      <c r="A47" s="7" t="s">
        <v>44</v>
      </c>
      <c r="B47" s="6"/>
      <c r="C47" s="332">
        <f>E47*E4*6</f>
        <v>30582.959999999999</v>
      </c>
      <c r="D47" s="335">
        <f>E47*E4</f>
        <v>5097.16</v>
      </c>
      <c r="E47" s="338">
        <v>1.22</v>
      </c>
      <c r="F47" s="329"/>
      <c r="P47" s="48"/>
      <c r="Q47" s="57"/>
      <c r="R47" s="343"/>
      <c r="S47" s="344"/>
      <c r="T47" s="345"/>
    </row>
    <row r="48" spans="1:20" ht="60.75" customHeight="1" thickBot="1">
      <c r="A48" s="24" t="s">
        <v>45</v>
      </c>
      <c r="B48" s="12" t="s">
        <v>46</v>
      </c>
      <c r="C48" s="333"/>
      <c r="D48" s="336"/>
      <c r="E48" s="339"/>
      <c r="F48" s="330"/>
      <c r="P48" s="49"/>
      <c r="Q48" s="41"/>
      <c r="R48" s="343"/>
      <c r="S48" s="344"/>
      <c r="T48" s="345"/>
    </row>
    <row r="49" spans="1:20" ht="59.25" customHeight="1" thickBot="1">
      <c r="A49" s="24" t="s">
        <v>47</v>
      </c>
      <c r="B49" s="4" t="s">
        <v>48</v>
      </c>
      <c r="C49" s="334"/>
      <c r="D49" s="337"/>
      <c r="E49" s="340"/>
      <c r="F49" s="331"/>
      <c r="P49" s="49"/>
      <c r="Q49" s="42"/>
      <c r="R49" s="343"/>
      <c r="S49" s="344"/>
      <c r="T49" s="345"/>
    </row>
    <row r="50" spans="1:20" ht="42.75" customHeight="1" thickBot="1">
      <c r="A50" s="7" t="s">
        <v>49</v>
      </c>
      <c r="B50" s="6"/>
      <c r="C50" s="335">
        <f>E50*E4*6</f>
        <v>22561.200000000001</v>
      </c>
      <c r="D50" s="335">
        <f>E50*E4</f>
        <v>3760.2000000000003</v>
      </c>
      <c r="E50" s="338">
        <v>0.9</v>
      </c>
      <c r="F50" s="329"/>
      <c r="P50" s="48"/>
      <c r="Q50" s="57"/>
      <c r="R50" s="344"/>
      <c r="S50" s="344"/>
      <c r="T50" s="345"/>
    </row>
    <row r="51" spans="1:20" ht="35.25" customHeight="1" thickBot="1">
      <c r="A51" s="24" t="s">
        <v>50</v>
      </c>
      <c r="B51" s="12" t="s">
        <v>34</v>
      </c>
      <c r="C51" s="336"/>
      <c r="D51" s="336"/>
      <c r="E51" s="339"/>
      <c r="F51" s="330"/>
      <c r="P51" s="49"/>
      <c r="Q51" s="59"/>
      <c r="R51" s="344"/>
      <c r="S51" s="344"/>
      <c r="T51" s="345"/>
    </row>
    <row r="52" spans="1:20" ht="26.25" customHeight="1" thickBot="1">
      <c r="A52" s="13" t="s">
        <v>51</v>
      </c>
      <c r="B52" s="12" t="s">
        <v>34</v>
      </c>
      <c r="C52" s="336"/>
      <c r="D52" s="336"/>
      <c r="E52" s="339"/>
      <c r="F52" s="330"/>
      <c r="P52" s="60"/>
      <c r="Q52" s="59"/>
      <c r="R52" s="344"/>
      <c r="S52" s="344"/>
      <c r="T52" s="345"/>
    </row>
    <row r="53" spans="1:20" ht="27.75" customHeight="1" thickBot="1">
      <c r="A53" s="13" t="s">
        <v>52</v>
      </c>
      <c r="B53" s="12" t="s">
        <v>10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6.25" thickBot="1">
      <c r="A54" s="24" t="s">
        <v>53</v>
      </c>
      <c r="B54" s="4" t="s">
        <v>34</v>
      </c>
      <c r="C54" s="337"/>
      <c r="D54" s="337"/>
      <c r="E54" s="340"/>
      <c r="F54" s="331"/>
      <c r="P54" s="49"/>
      <c r="Q54" s="58"/>
      <c r="R54" s="344"/>
      <c r="S54" s="344"/>
      <c r="T54" s="345"/>
    </row>
    <row r="55" spans="1:20" ht="36" customHeight="1" thickBot="1">
      <c r="A55" s="7" t="s">
        <v>54</v>
      </c>
      <c r="B55" s="6"/>
      <c r="C55" s="335">
        <f>E55*E4*6</f>
        <v>6517.68</v>
      </c>
      <c r="D55" s="335">
        <f>E55*E4</f>
        <v>1086.28</v>
      </c>
      <c r="E55" s="338">
        <v>0.26</v>
      </c>
      <c r="F55" s="329"/>
      <c r="P55" s="48"/>
      <c r="Q55" s="57"/>
      <c r="R55" s="344"/>
      <c r="S55" s="344"/>
      <c r="T55" s="345"/>
    </row>
    <row r="56" spans="1:20" ht="55.5" customHeight="1" thickBot="1">
      <c r="A56" s="24" t="s">
        <v>55</v>
      </c>
      <c r="B56" s="4" t="s">
        <v>31</v>
      </c>
      <c r="C56" s="336"/>
      <c r="D56" s="336"/>
      <c r="E56" s="339"/>
      <c r="F56" s="330"/>
      <c r="P56" s="49"/>
      <c r="Q56" s="42"/>
      <c r="R56" s="344"/>
      <c r="S56" s="344"/>
      <c r="T56" s="345"/>
    </row>
    <row r="57" spans="1:20" ht="36.75" customHeight="1" thickBot="1">
      <c r="A57" s="24" t="s">
        <v>56</v>
      </c>
      <c r="B57" s="4" t="s">
        <v>7</v>
      </c>
      <c r="C57" s="337"/>
      <c r="D57" s="337"/>
      <c r="E57" s="340"/>
      <c r="F57" s="331"/>
      <c r="P57" s="49"/>
      <c r="Q57" s="42"/>
      <c r="R57" s="344"/>
      <c r="S57" s="344"/>
      <c r="T57" s="345"/>
    </row>
    <row r="58" spans="1:20" ht="42" customHeight="1" thickBot="1">
      <c r="A58" s="7" t="s">
        <v>118</v>
      </c>
      <c r="B58" s="89" t="s">
        <v>83</v>
      </c>
      <c r="C58" s="246">
        <f>E58*D4*6</f>
        <v>31335</v>
      </c>
      <c r="D58" s="246">
        <f>E58*E4</f>
        <v>5222.5</v>
      </c>
      <c r="E58" s="247">
        <v>1.25</v>
      </c>
      <c r="F58" s="143"/>
      <c r="P58" s="48"/>
      <c r="Q58" s="57"/>
      <c r="R58" s="244"/>
      <c r="S58" s="244"/>
      <c r="T58" s="245"/>
    </row>
    <row r="59" spans="1:20" s="31" customFormat="1" ht="30.75" customHeight="1" thickBot="1">
      <c r="A59" s="32" t="s">
        <v>60</v>
      </c>
      <c r="B59" s="28"/>
      <c r="C59" s="34">
        <f>E59*E4*6</f>
        <v>156675</v>
      </c>
      <c r="D59" s="34">
        <f>E59*E4</f>
        <v>26112.5</v>
      </c>
      <c r="E59" s="106">
        <f>E60+E66+E72+E77+E80</f>
        <v>6.25</v>
      </c>
      <c r="F59" s="182">
        <v>156675</v>
      </c>
      <c r="P59" s="55"/>
      <c r="Q59" s="44"/>
      <c r="R59" s="61"/>
      <c r="S59" s="61"/>
      <c r="T59" s="62"/>
    </row>
    <row r="60" spans="1:20" ht="41.25" customHeight="1">
      <c r="A60" s="153" t="s">
        <v>61</v>
      </c>
      <c r="B60" s="154"/>
      <c r="C60" s="341">
        <f>E60*E4*6</f>
        <v>45373.08</v>
      </c>
      <c r="D60" s="341">
        <f>E60*E4</f>
        <v>7562.18</v>
      </c>
      <c r="E60" s="342">
        <v>1.81</v>
      </c>
      <c r="F60" s="329"/>
      <c r="P60" s="48"/>
      <c r="Q60" s="41"/>
      <c r="R60" s="344"/>
      <c r="S60" s="344"/>
      <c r="T60" s="345"/>
    </row>
    <row r="61" spans="1:20" ht="63.75">
      <c r="A61" s="222" t="s">
        <v>62</v>
      </c>
      <c r="B61" s="147" t="s">
        <v>63</v>
      </c>
      <c r="C61" s="375"/>
      <c r="D61" s="336"/>
      <c r="E61" s="339"/>
      <c r="F61" s="330"/>
      <c r="P61" s="49"/>
      <c r="Q61" s="42"/>
      <c r="R61" s="344"/>
      <c r="S61" s="344"/>
      <c r="T61" s="345"/>
    </row>
    <row r="62" spans="1:20" ht="24" customHeight="1">
      <c r="A62" s="222" t="s">
        <v>123</v>
      </c>
      <c r="B62" s="147" t="s">
        <v>124</v>
      </c>
      <c r="C62" s="375"/>
      <c r="D62" s="336"/>
      <c r="E62" s="339"/>
      <c r="F62" s="330"/>
      <c r="P62" s="221"/>
      <c r="Q62" s="42"/>
      <c r="R62" s="344"/>
      <c r="S62" s="344"/>
      <c r="T62" s="345"/>
    </row>
    <row r="63" spans="1:20" ht="51.75" customHeight="1">
      <c r="A63" s="377" t="s">
        <v>91</v>
      </c>
      <c r="B63" s="379" t="s">
        <v>7</v>
      </c>
      <c r="C63" s="375"/>
      <c r="D63" s="336"/>
      <c r="E63" s="339"/>
      <c r="F63" s="330"/>
      <c r="P63" s="49"/>
      <c r="Q63" s="41"/>
      <c r="R63" s="344"/>
      <c r="S63" s="344"/>
      <c r="T63" s="345"/>
    </row>
    <row r="64" spans="1:20" ht="15" hidden="1" customHeight="1">
      <c r="A64" s="378"/>
      <c r="B64" s="380"/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39" customHeight="1" thickBot="1">
      <c r="A65" s="84" t="s">
        <v>65</v>
      </c>
      <c r="B65" s="86" t="s">
        <v>10</v>
      </c>
      <c r="C65" s="376"/>
      <c r="D65" s="337"/>
      <c r="E65" s="340"/>
      <c r="F65" s="331"/>
      <c r="P65" s="49"/>
      <c r="Q65" s="41"/>
      <c r="R65" s="344"/>
      <c r="S65" s="344"/>
      <c r="T65" s="345"/>
    </row>
    <row r="66" spans="1:20" ht="75" customHeight="1" thickBot="1">
      <c r="A66" s="7" t="s">
        <v>66</v>
      </c>
      <c r="B66" s="12"/>
      <c r="C66" s="335">
        <f>E66*E4*6</f>
        <v>40108.800000000003</v>
      </c>
      <c r="D66" s="335">
        <f>E66*E4</f>
        <v>6684.8</v>
      </c>
      <c r="E66" s="338">
        <v>1.6</v>
      </c>
      <c r="F66" s="329"/>
      <c r="P66" s="48"/>
      <c r="Q66" s="41"/>
      <c r="R66" s="344"/>
      <c r="S66" s="344"/>
      <c r="T66" s="345"/>
    </row>
    <row r="67" spans="1:20" ht="33" customHeight="1" thickBot="1">
      <c r="A67" s="24" t="s">
        <v>67</v>
      </c>
      <c r="B67" s="4" t="s">
        <v>10</v>
      </c>
      <c r="C67" s="336"/>
      <c r="D67" s="336"/>
      <c r="E67" s="339"/>
      <c r="F67" s="330"/>
      <c r="P67" s="49"/>
      <c r="Q67" s="42"/>
      <c r="R67" s="344"/>
      <c r="S67" s="344"/>
      <c r="T67" s="345"/>
    </row>
    <row r="68" spans="1:20" ht="33.75" customHeight="1" thickBot="1">
      <c r="A68" s="24" t="s">
        <v>68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3.75" customHeight="1" thickBot="1">
      <c r="A69" s="24" t="s">
        <v>69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8.25" customHeight="1" thickBot="1">
      <c r="A70" s="24" t="s">
        <v>70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28.5" customHeight="1" thickBot="1">
      <c r="A71" s="24" t="s">
        <v>71</v>
      </c>
      <c r="B71" s="4" t="s">
        <v>72</v>
      </c>
      <c r="C71" s="337"/>
      <c r="D71" s="337"/>
      <c r="E71" s="340"/>
      <c r="F71" s="331"/>
      <c r="P71" s="49"/>
      <c r="Q71" s="42"/>
      <c r="R71" s="344"/>
      <c r="S71" s="344"/>
      <c r="T71" s="345"/>
    </row>
    <row r="72" spans="1:20" ht="30.75" customHeight="1" thickBot="1">
      <c r="A72" s="7" t="s">
        <v>73</v>
      </c>
      <c r="B72" s="12"/>
      <c r="C72" s="335">
        <f>E72*E4*6</f>
        <v>15040.8</v>
      </c>
      <c r="D72" s="335">
        <f>E72*E4</f>
        <v>2506.7999999999997</v>
      </c>
      <c r="E72" s="338">
        <v>0.6</v>
      </c>
      <c r="F72" s="329"/>
      <c r="P72" s="48"/>
      <c r="Q72" s="41"/>
      <c r="R72" s="344"/>
      <c r="S72" s="344"/>
      <c r="T72" s="345"/>
    </row>
    <row r="73" spans="1:20" ht="30" customHeight="1" thickBot="1">
      <c r="A73" s="24" t="s">
        <v>74</v>
      </c>
      <c r="B73" s="12" t="s">
        <v>75</v>
      </c>
      <c r="C73" s="336"/>
      <c r="D73" s="336"/>
      <c r="E73" s="339"/>
      <c r="F73" s="330"/>
      <c r="P73" s="49"/>
      <c r="Q73" s="41"/>
      <c r="R73" s="344"/>
      <c r="S73" s="344"/>
      <c r="T73" s="345"/>
    </row>
    <row r="74" spans="1:20" ht="29.25" customHeight="1" thickBot="1">
      <c r="A74" s="24" t="s">
        <v>76</v>
      </c>
      <c r="B74" s="12" t="s">
        <v>10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35.25" customHeight="1" thickBot="1">
      <c r="A75" s="347" t="s">
        <v>77</v>
      </c>
      <c r="B75" s="14"/>
      <c r="C75" s="336"/>
      <c r="D75" s="336"/>
      <c r="E75" s="339"/>
      <c r="F75" s="330"/>
      <c r="P75" s="346"/>
      <c r="Q75" s="49"/>
      <c r="R75" s="344"/>
      <c r="S75" s="344"/>
      <c r="T75" s="345"/>
    </row>
    <row r="76" spans="1:20" ht="16.5" customHeight="1" thickBot="1">
      <c r="A76" s="348"/>
      <c r="B76" s="12" t="s">
        <v>72</v>
      </c>
      <c r="C76" s="337"/>
      <c r="D76" s="337"/>
      <c r="E76" s="340"/>
      <c r="F76" s="331"/>
      <c r="P76" s="346"/>
      <c r="Q76" s="41"/>
      <c r="R76" s="344"/>
      <c r="S76" s="344"/>
      <c r="T76" s="345"/>
    </row>
    <row r="77" spans="1:20" ht="30" customHeight="1" thickBot="1">
      <c r="A77" s="7" t="s">
        <v>78</v>
      </c>
      <c r="B77" s="6"/>
      <c r="C77" s="332">
        <f>E77*D4*6</f>
        <v>40860.839999999997</v>
      </c>
      <c r="D77" s="335">
        <f>E77*E4</f>
        <v>6810.1399999999994</v>
      </c>
      <c r="E77" s="338">
        <v>1.63</v>
      </c>
      <c r="F77" s="329"/>
      <c r="P77" s="48"/>
      <c r="Q77" s="57"/>
      <c r="R77" s="343"/>
      <c r="S77" s="344"/>
      <c r="T77" s="345"/>
    </row>
    <row r="78" spans="1:20" ht="27" customHeight="1" thickBot="1">
      <c r="A78" s="24" t="s">
        <v>79</v>
      </c>
      <c r="B78" s="4" t="s">
        <v>80</v>
      </c>
      <c r="C78" s="333"/>
      <c r="D78" s="336"/>
      <c r="E78" s="339"/>
      <c r="F78" s="330"/>
      <c r="P78" s="49"/>
      <c r="Q78" s="42"/>
      <c r="R78" s="343"/>
      <c r="S78" s="344"/>
      <c r="T78" s="345"/>
    </row>
    <row r="79" spans="1:20" ht="72" customHeight="1" thickBot="1">
      <c r="A79" s="24" t="s">
        <v>81</v>
      </c>
      <c r="B79" s="4" t="s">
        <v>10</v>
      </c>
      <c r="C79" s="334"/>
      <c r="D79" s="336"/>
      <c r="E79" s="339"/>
      <c r="F79" s="331"/>
      <c r="P79" s="49"/>
      <c r="Q79" s="42"/>
      <c r="R79" s="343"/>
      <c r="S79" s="344"/>
      <c r="T79" s="345"/>
    </row>
    <row r="80" spans="1:20" ht="58.5" customHeight="1" thickBot="1">
      <c r="A80" s="7" t="s">
        <v>82</v>
      </c>
      <c r="B80" s="4" t="s">
        <v>83</v>
      </c>
      <c r="C80" s="25">
        <f>E80*D4*6</f>
        <v>15291.48</v>
      </c>
      <c r="D80" s="237">
        <f>E80*E4</f>
        <v>2548.58</v>
      </c>
      <c r="E80" s="238">
        <v>0.61</v>
      </c>
      <c r="F80" s="108"/>
      <c r="P80" s="48"/>
      <c r="Q80" s="42"/>
      <c r="R80" s="53"/>
      <c r="S80" s="53"/>
      <c r="T80" s="54"/>
    </row>
    <row r="81" spans="1:20" s="31" customFormat="1" ht="30.75" customHeight="1" thickBot="1">
      <c r="A81" s="27" t="s">
        <v>84</v>
      </c>
      <c r="B81" s="35"/>
      <c r="C81" s="34">
        <v>0</v>
      </c>
      <c r="D81" s="34">
        <v>0</v>
      </c>
      <c r="E81" s="239">
        <v>0</v>
      </c>
      <c r="F81" s="109"/>
      <c r="P81" s="43"/>
      <c r="Q81" s="63"/>
      <c r="R81" s="61"/>
      <c r="S81" s="61"/>
      <c r="T81" s="62"/>
    </row>
    <row r="82" spans="1:20" ht="27.75" customHeight="1" thickBot="1">
      <c r="A82" s="15" t="s">
        <v>85</v>
      </c>
      <c r="B82" s="12" t="s">
        <v>46</v>
      </c>
      <c r="C82" s="34">
        <f>D82*3</f>
        <v>3133.5</v>
      </c>
      <c r="D82" s="34">
        <f>E82*E4</f>
        <v>1044.5</v>
      </c>
      <c r="E82" s="213">
        <v>0.25</v>
      </c>
      <c r="F82" s="202">
        <v>3133.5</v>
      </c>
      <c r="P82" s="64"/>
      <c r="Q82" s="41"/>
      <c r="R82" s="65"/>
      <c r="S82" s="65"/>
      <c r="T82" s="66"/>
    </row>
    <row r="83" spans="1:20" ht="84" customHeight="1" thickBot="1">
      <c r="A83" s="27" t="s">
        <v>119</v>
      </c>
      <c r="B83" s="94"/>
      <c r="C83" s="34">
        <v>0</v>
      </c>
      <c r="D83" s="34">
        <v>0</v>
      </c>
      <c r="E83" s="212">
        <v>0</v>
      </c>
      <c r="F83" s="108"/>
      <c r="P83" s="64"/>
      <c r="Q83" s="41"/>
      <c r="R83" s="65"/>
      <c r="S83" s="65"/>
      <c r="T83" s="66"/>
    </row>
    <row r="84" spans="1:20" ht="84" customHeight="1" thickBot="1">
      <c r="A84" s="27" t="s">
        <v>126</v>
      </c>
      <c r="B84" s="94"/>
      <c r="C84" s="36">
        <v>14957.62</v>
      </c>
      <c r="D84" s="34"/>
      <c r="E84" s="106"/>
      <c r="F84" s="217">
        <v>14957.62</v>
      </c>
      <c r="P84" s="64"/>
      <c r="Q84" s="41"/>
      <c r="R84" s="65"/>
      <c r="S84" s="65"/>
      <c r="T84" s="66"/>
    </row>
    <row r="85" spans="1:20" ht="84" customHeight="1" thickBot="1">
      <c r="A85" s="27" t="s">
        <v>129</v>
      </c>
      <c r="B85" s="94"/>
      <c r="C85" s="36">
        <v>4262.0200000000004</v>
      </c>
      <c r="D85" s="34"/>
      <c r="E85" s="106"/>
      <c r="F85" s="217">
        <v>4262.0200000000004</v>
      </c>
      <c r="P85" s="64"/>
      <c r="Q85" s="41"/>
      <c r="R85" s="65"/>
      <c r="S85" s="65"/>
      <c r="T85" s="66"/>
    </row>
    <row r="86" spans="1:20" ht="84" customHeight="1" thickBot="1">
      <c r="A86" s="27" t="s">
        <v>136</v>
      </c>
      <c r="B86" s="94"/>
      <c r="C86" s="36">
        <v>213.73</v>
      </c>
      <c r="D86" s="34"/>
      <c r="E86" s="106"/>
      <c r="F86" s="217">
        <v>213.73</v>
      </c>
      <c r="P86" s="64"/>
      <c r="Q86" s="41"/>
      <c r="R86" s="65"/>
      <c r="S86" s="65"/>
      <c r="T86" s="66"/>
    </row>
    <row r="87" spans="1:20" ht="32.25" customHeight="1" thickBot="1">
      <c r="A87" s="5" t="s">
        <v>86</v>
      </c>
      <c r="B87" s="16"/>
      <c r="C87" s="26">
        <f>C7+C43+C59+C84+C85+C86+C82</f>
        <v>328897.82999999996</v>
      </c>
      <c r="D87" s="26">
        <f>D82+D59+D43+D7</f>
        <v>52099.66</v>
      </c>
      <c r="E87" s="107">
        <f>E82+E59+E43+E7</f>
        <v>12.469999999999999</v>
      </c>
      <c r="F87" s="202">
        <f>F7+F43+F59+F84+F85+F86+F82</f>
        <v>328897.83</v>
      </c>
      <c r="H87" s="96"/>
      <c r="P87" s="67"/>
      <c r="Q87" s="68"/>
      <c r="R87" s="65"/>
      <c r="S87" s="65"/>
      <c r="T87" s="66"/>
    </row>
    <row r="88" spans="1:20" ht="16.5">
      <c r="A88" s="396" t="s">
        <v>132</v>
      </c>
      <c r="B88" s="365"/>
      <c r="C88" s="365"/>
      <c r="D88" s="365"/>
      <c r="E88" s="420"/>
      <c r="F88" s="313">
        <v>435697.05</v>
      </c>
    </row>
    <row r="89" spans="1:20" ht="16.5">
      <c r="A89" s="396" t="s">
        <v>133</v>
      </c>
      <c r="B89" s="365"/>
      <c r="C89" s="365"/>
      <c r="D89" s="365"/>
      <c r="E89" s="365"/>
      <c r="F89" s="303">
        <f>F87+F88-F90</f>
        <v>413906.74</v>
      </c>
      <c r="J89" s="96"/>
    </row>
    <row r="90" spans="1:20" ht="16.5">
      <c r="A90" s="396" t="s">
        <v>134</v>
      </c>
      <c r="B90" s="365"/>
      <c r="C90" s="365"/>
      <c r="D90" s="365"/>
      <c r="E90" s="365"/>
      <c r="F90" s="303">
        <v>350688.14</v>
      </c>
    </row>
    <row r="91" spans="1:20" ht="16.5">
      <c r="A91" s="218"/>
      <c r="B91" s="219"/>
      <c r="C91" s="219"/>
      <c r="D91" s="219"/>
      <c r="E91" s="219"/>
      <c r="F91" s="220"/>
    </row>
    <row r="92" spans="1:20">
      <c r="A92" s="137" t="s">
        <v>121</v>
      </c>
    </row>
    <row r="93" spans="1:20">
      <c r="A93" s="137"/>
    </row>
    <row r="94" spans="1:20">
      <c r="A94" s="137" t="s">
        <v>122</v>
      </c>
    </row>
  </sheetData>
  <mergeCells count="127">
    <mergeCell ref="A63:A64"/>
    <mergeCell ref="B63:B64"/>
    <mergeCell ref="C13:C15"/>
    <mergeCell ref="D13:D15"/>
    <mergeCell ref="E13:E15"/>
    <mergeCell ref="R13:R15"/>
    <mergeCell ref="S13:S15"/>
    <mergeCell ref="T13:T15"/>
    <mergeCell ref="A2:E2"/>
    <mergeCell ref="P2:T2"/>
    <mergeCell ref="C8:C12"/>
    <mergeCell ref="D8:D12"/>
    <mergeCell ref="E8:E12"/>
    <mergeCell ref="R8:R12"/>
    <mergeCell ref="S8:S12"/>
    <mergeCell ref="T8:T12"/>
    <mergeCell ref="C19:C24"/>
    <mergeCell ref="D19:D24"/>
    <mergeCell ref="E19:E24"/>
    <mergeCell ref="R19:R24"/>
    <mergeCell ref="S19:S24"/>
    <mergeCell ref="T19:T24"/>
    <mergeCell ref="C16:C18"/>
    <mergeCell ref="D16:D18"/>
    <mergeCell ref="E16:E18"/>
    <mergeCell ref="R16:R18"/>
    <mergeCell ref="S16:S18"/>
    <mergeCell ref="T16:T18"/>
    <mergeCell ref="C29:C34"/>
    <mergeCell ref="D29:D34"/>
    <mergeCell ref="E29:E34"/>
    <mergeCell ref="R29:R34"/>
    <mergeCell ref="S29:S34"/>
    <mergeCell ref="T29:T34"/>
    <mergeCell ref="C25:C28"/>
    <mergeCell ref="D25:D28"/>
    <mergeCell ref="E25:E28"/>
    <mergeCell ref="R25:R28"/>
    <mergeCell ref="S25:S28"/>
    <mergeCell ref="T25:T28"/>
    <mergeCell ref="C39:C40"/>
    <mergeCell ref="D39:D40"/>
    <mergeCell ref="E39:E40"/>
    <mergeCell ref="R39:R40"/>
    <mergeCell ref="S39:S40"/>
    <mergeCell ref="T39:T40"/>
    <mergeCell ref="C35:C37"/>
    <mergeCell ref="D35:D37"/>
    <mergeCell ref="E35:E37"/>
    <mergeCell ref="R35:R37"/>
    <mergeCell ref="S35:S37"/>
    <mergeCell ref="T35:T37"/>
    <mergeCell ref="C44:C46"/>
    <mergeCell ref="D44:D46"/>
    <mergeCell ref="E44:E46"/>
    <mergeCell ref="R44:R46"/>
    <mergeCell ref="S44:S46"/>
    <mergeCell ref="T44:T46"/>
    <mergeCell ref="C41:C42"/>
    <mergeCell ref="D41:D42"/>
    <mergeCell ref="E41:E42"/>
    <mergeCell ref="R41:R42"/>
    <mergeCell ref="S41:S42"/>
    <mergeCell ref="T41:T42"/>
    <mergeCell ref="C50:C54"/>
    <mergeCell ref="D50:D54"/>
    <mergeCell ref="E50:E54"/>
    <mergeCell ref="R50:R54"/>
    <mergeCell ref="S50:S54"/>
    <mergeCell ref="T50:T54"/>
    <mergeCell ref="C47:C49"/>
    <mergeCell ref="D47:D49"/>
    <mergeCell ref="E47:E49"/>
    <mergeCell ref="R47:R49"/>
    <mergeCell ref="S47:S49"/>
    <mergeCell ref="T47:T49"/>
    <mergeCell ref="F50:F54"/>
    <mergeCell ref="C55:C57"/>
    <mergeCell ref="D55:D57"/>
    <mergeCell ref="E55:E57"/>
    <mergeCell ref="R55:R57"/>
    <mergeCell ref="S55:S57"/>
    <mergeCell ref="T55:T57"/>
    <mergeCell ref="C66:C71"/>
    <mergeCell ref="D66:D71"/>
    <mergeCell ref="E66:E71"/>
    <mergeCell ref="R66:R71"/>
    <mergeCell ref="S66:S71"/>
    <mergeCell ref="T66:T71"/>
    <mergeCell ref="C60:C65"/>
    <mergeCell ref="D60:D65"/>
    <mergeCell ref="E60:E65"/>
    <mergeCell ref="R60:R65"/>
    <mergeCell ref="S60:S65"/>
    <mergeCell ref="T60:T65"/>
    <mergeCell ref="F55:F57"/>
    <mergeCell ref="F60:F65"/>
    <mergeCell ref="F66:F71"/>
    <mergeCell ref="A88:E88"/>
    <mergeCell ref="A89:E89"/>
    <mergeCell ref="A90:E90"/>
    <mergeCell ref="S77:S79"/>
    <mergeCell ref="T77:T79"/>
    <mergeCell ref="A75:A76"/>
    <mergeCell ref="P75:P76"/>
    <mergeCell ref="C77:C79"/>
    <mergeCell ref="D77:D79"/>
    <mergeCell ref="E77:E79"/>
    <mergeCell ref="R77:R79"/>
    <mergeCell ref="C72:C76"/>
    <mergeCell ref="D72:D76"/>
    <mergeCell ref="E72:E76"/>
    <mergeCell ref="R72:R76"/>
    <mergeCell ref="S72:S76"/>
    <mergeCell ref="T72:T76"/>
    <mergeCell ref="F72:F76"/>
    <mergeCell ref="F77:F79"/>
    <mergeCell ref="F8:F12"/>
    <mergeCell ref="F13:F15"/>
    <mergeCell ref="F19:F24"/>
    <mergeCell ref="F25:F28"/>
    <mergeCell ref="F29:F34"/>
    <mergeCell ref="F35:F37"/>
    <mergeCell ref="F41:F42"/>
    <mergeCell ref="F44:F46"/>
    <mergeCell ref="F47:F49"/>
    <mergeCell ref="F17:F18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U95"/>
  <sheetViews>
    <sheetView topLeftCell="A82" workbookViewId="0">
      <selection sqref="A1:F95"/>
    </sheetView>
  </sheetViews>
  <sheetFormatPr defaultRowHeight="15"/>
  <cols>
    <col min="1" max="1" width="77.140625" style="1" customWidth="1"/>
    <col min="2" max="2" width="16" style="69" customWidth="1"/>
    <col min="3" max="3" width="10.5703125" style="1" customWidth="1"/>
    <col min="4" max="5" width="10.7109375" style="1" customWidth="1"/>
    <col min="6" max="6" width="15" style="1" customWidth="1"/>
    <col min="7" max="8" width="9.5703125" style="1" bestFit="1" customWidth="1"/>
    <col min="9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114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3326.1</v>
      </c>
      <c r="E5" s="23">
        <v>3326.1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91.5" customHeight="1" thickBot="1">
      <c r="A8" s="27" t="s">
        <v>3</v>
      </c>
      <c r="B8" s="28"/>
      <c r="C8" s="29">
        <f>E8*E5*6</f>
        <v>41110.59599999999</v>
      </c>
      <c r="D8" s="29">
        <f>E8*E5</f>
        <v>6851.7659999999987</v>
      </c>
      <c r="E8" s="102">
        <f>E9+E14+E17+E20+E26+E30+E36+E39+E40+E42</f>
        <v>2.0599999999999996</v>
      </c>
      <c r="F8" s="135">
        <v>41110.6</v>
      </c>
      <c r="G8" s="97"/>
      <c r="P8" s="43"/>
      <c r="Q8" s="44"/>
      <c r="R8" s="45"/>
      <c r="S8" s="45"/>
      <c r="T8" s="46"/>
      <c r="U8" s="47"/>
    </row>
    <row r="9" spans="1:21" ht="33.75" customHeight="1" thickBot="1">
      <c r="A9" s="7" t="s">
        <v>4</v>
      </c>
      <c r="B9" s="4"/>
      <c r="C9" s="355">
        <f>D9*6</f>
        <v>1197.3959999999997</v>
      </c>
      <c r="D9" s="358">
        <f>E9*E5</f>
        <v>199.56599999999997</v>
      </c>
      <c r="E9" s="361">
        <v>0.06</v>
      </c>
      <c r="F9" s="368"/>
      <c r="P9" s="48"/>
      <c r="Q9" s="42"/>
      <c r="R9" s="352"/>
      <c r="S9" s="353"/>
      <c r="T9" s="354"/>
    </row>
    <row r="10" spans="1:21" ht="30" customHeight="1" thickBot="1">
      <c r="A10" s="24" t="s">
        <v>5</v>
      </c>
      <c r="B10" s="4"/>
      <c r="C10" s="356"/>
      <c r="D10" s="359"/>
      <c r="E10" s="362"/>
      <c r="F10" s="369"/>
      <c r="P10" s="49"/>
      <c r="Q10" s="42"/>
      <c r="R10" s="352"/>
      <c r="S10" s="353"/>
      <c r="T10" s="354"/>
    </row>
    <row r="11" spans="1:21" ht="32.25" customHeight="1" thickBot="1">
      <c r="A11" s="24" t="s">
        <v>6</v>
      </c>
      <c r="B11" s="4" t="s">
        <v>7</v>
      </c>
      <c r="C11" s="356"/>
      <c r="D11" s="359"/>
      <c r="E11" s="362"/>
      <c r="F11" s="369"/>
      <c r="P11" s="49"/>
      <c r="Q11" s="42"/>
      <c r="R11" s="352"/>
      <c r="S11" s="353"/>
      <c r="T11" s="354"/>
    </row>
    <row r="12" spans="1:21" ht="41.25" customHeight="1" thickBot="1">
      <c r="A12" s="24" t="s">
        <v>8</v>
      </c>
      <c r="B12" s="4" t="s">
        <v>7</v>
      </c>
      <c r="C12" s="356"/>
      <c r="D12" s="359"/>
      <c r="E12" s="362"/>
      <c r="F12" s="369"/>
      <c r="P12" s="49"/>
      <c r="Q12" s="42"/>
      <c r="R12" s="352"/>
      <c r="S12" s="353"/>
      <c r="T12" s="354"/>
    </row>
    <row r="13" spans="1:21" ht="47.25" customHeight="1" thickBot="1">
      <c r="A13" s="24" t="s">
        <v>9</v>
      </c>
      <c r="B13" s="4" t="s">
        <v>10</v>
      </c>
      <c r="C13" s="357"/>
      <c r="D13" s="360"/>
      <c r="E13" s="363"/>
      <c r="F13" s="370"/>
      <c r="P13" s="49"/>
      <c r="Q13" s="42"/>
      <c r="R13" s="352"/>
      <c r="S13" s="353"/>
      <c r="T13" s="354"/>
    </row>
    <row r="14" spans="1:21" ht="35.25" customHeight="1" thickBot="1">
      <c r="A14" s="7" t="s">
        <v>11</v>
      </c>
      <c r="B14" s="4"/>
      <c r="C14" s="335">
        <f>D14*6</f>
        <v>1596.5280000000002</v>
      </c>
      <c r="D14" s="335">
        <f>E14*E5</f>
        <v>266.08800000000002</v>
      </c>
      <c r="E14" s="338">
        <v>0.08</v>
      </c>
      <c r="F14" s="368"/>
      <c r="P14" s="48"/>
      <c r="Q14" s="42"/>
      <c r="R14" s="344"/>
      <c r="S14" s="344"/>
      <c r="T14" s="345"/>
    </row>
    <row r="15" spans="1:21" ht="129" customHeight="1" thickBot="1">
      <c r="A15" s="24" t="s">
        <v>12</v>
      </c>
      <c r="B15" s="4" t="s">
        <v>7</v>
      </c>
      <c r="C15" s="336"/>
      <c r="D15" s="336"/>
      <c r="E15" s="339"/>
      <c r="F15" s="369"/>
      <c r="P15" s="49"/>
      <c r="Q15" s="42"/>
      <c r="R15" s="344"/>
      <c r="S15" s="344"/>
      <c r="T15" s="345"/>
    </row>
    <row r="16" spans="1:21" ht="56.25" customHeight="1" thickBot="1">
      <c r="A16" s="24" t="s">
        <v>13</v>
      </c>
      <c r="B16" s="4" t="s">
        <v>10</v>
      </c>
      <c r="C16" s="337"/>
      <c r="D16" s="337"/>
      <c r="E16" s="340"/>
      <c r="F16" s="370"/>
      <c r="P16" s="49"/>
      <c r="Q16" s="42"/>
      <c r="R16" s="344"/>
      <c r="S16" s="344"/>
      <c r="T16" s="345"/>
    </row>
    <row r="17" spans="1:20" ht="42" customHeight="1" thickBot="1">
      <c r="A17" s="7" t="s">
        <v>14</v>
      </c>
      <c r="B17" s="4"/>
      <c r="C17" s="332">
        <f>D17*6</f>
        <v>399.13200000000006</v>
      </c>
      <c r="D17" s="335">
        <f>E17*E5</f>
        <v>66.522000000000006</v>
      </c>
      <c r="E17" s="338">
        <v>0.02</v>
      </c>
      <c r="F17" s="368"/>
      <c r="P17" s="48"/>
      <c r="Q17" s="42"/>
      <c r="R17" s="343"/>
      <c r="S17" s="344"/>
      <c r="T17" s="345"/>
    </row>
    <row r="18" spans="1:20" ht="111.75" customHeight="1" thickBot="1">
      <c r="A18" s="24" t="s">
        <v>15</v>
      </c>
      <c r="B18" s="9" t="s">
        <v>7</v>
      </c>
      <c r="C18" s="333"/>
      <c r="D18" s="336"/>
      <c r="E18" s="339"/>
      <c r="F18" s="369"/>
      <c r="P18" s="49"/>
      <c r="Q18" s="50"/>
      <c r="R18" s="343"/>
      <c r="S18" s="344"/>
      <c r="T18" s="345"/>
    </row>
    <row r="19" spans="1:20" ht="43.5" customHeight="1" thickBot="1">
      <c r="A19" s="24" t="s">
        <v>16</v>
      </c>
      <c r="B19" s="9" t="s">
        <v>10</v>
      </c>
      <c r="C19" s="334"/>
      <c r="D19" s="337"/>
      <c r="E19" s="340"/>
      <c r="F19" s="370"/>
      <c r="P19" s="49"/>
      <c r="Q19" s="50"/>
      <c r="R19" s="343"/>
      <c r="S19" s="344"/>
      <c r="T19" s="345"/>
    </row>
    <row r="20" spans="1:20" ht="30.75" customHeight="1" thickBot="1">
      <c r="A20" s="7" t="s">
        <v>17</v>
      </c>
      <c r="B20" s="4"/>
      <c r="C20" s="335">
        <f>D20*6</f>
        <v>28937.069999999996</v>
      </c>
      <c r="D20" s="335">
        <f>E20*E5</f>
        <v>4822.8449999999993</v>
      </c>
      <c r="E20" s="338">
        <v>1.45</v>
      </c>
      <c r="F20" s="368"/>
      <c r="P20" s="48"/>
      <c r="Q20" s="42"/>
      <c r="R20" s="344"/>
      <c r="S20" s="344"/>
      <c r="T20" s="345"/>
    </row>
    <row r="21" spans="1:20" ht="27.75" customHeight="1" thickBot="1">
      <c r="A21" s="10" t="s">
        <v>18</v>
      </c>
      <c r="B21" s="9" t="s">
        <v>7</v>
      </c>
      <c r="C21" s="336"/>
      <c r="D21" s="336"/>
      <c r="E21" s="339"/>
      <c r="F21" s="369"/>
      <c r="P21" s="51"/>
      <c r="Q21" s="50"/>
      <c r="R21" s="344"/>
      <c r="S21" s="344"/>
      <c r="T21" s="345"/>
    </row>
    <row r="22" spans="1:20" ht="72" customHeight="1" thickBot="1">
      <c r="A22" s="37" t="s">
        <v>19</v>
      </c>
      <c r="B22" s="9" t="s">
        <v>7</v>
      </c>
      <c r="C22" s="336"/>
      <c r="D22" s="336"/>
      <c r="E22" s="339"/>
      <c r="F22" s="369"/>
      <c r="P22" s="51"/>
      <c r="Q22" s="50"/>
      <c r="R22" s="344"/>
      <c r="S22" s="344"/>
      <c r="T22" s="345"/>
    </row>
    <row r="23" spans="1:20" ht="30" customHeight="1" thickBot="1">
      <c r="A23" s="10" t="s">
        <v>20</v>
      </c>
      <c r="B23" s="9" t="s">
        <v>7</v>
      </c>
      <c r="C23" s="336"/>
      <c r="D23" s="336"/>
      <c r="E23" s="339"/>
      <c r="F23" s="369"/>
      <c r="P23" s="51"/>
      <c r="Q23" s="50"/>
      <c r="R23" s="344"/>
      <c r="S23" s="344"/>
      <c r="T23" s="345"/>
    </row>
    <row r="24" spans="1:20" ht="36" customHeight="1" thickBot="1">
      <c r="A24" s="10" t="s">
        <v>21</v>
      </c>
      <c r="B24" s="9" t="s">
        <v>10</v>
      </c>
      <c r="C24" s="336"/>
      <c r="D24" s="336"/>
      <c r="E24" s="339"/>
      <c r="F24" s="369"/>
      <c r="P24" s="51"/>
      <c r="Q24" s="50"/>
      <c r="R24" s="344"/>
      <c r="S24" s="344"/>
      <c r="T24" s="345"/>
    </row>
    <row r="25" spans="1:20" ht="52.5" customHeight="1" thickBot="1">
      <c r="A25" s="10" t="s">
        <v>22</v>
      </c>
      <c r="B25" s="9" t="s">
        <v>10</v>
      </c>
      <c r="C25" s="337"/>
      <c r="D25" s="337"/>
      <c r="E25" s="340"/>
      <c r="F25" s="370"/>
      <c r="P25" s="51"/>
      <c r="Q25" s="50"/>
      <c r="R25" s="344"/>
      <c r="S25" s="344"/>
      <c r="T25" s="345"/>
    </row>
    <row r="26" spans="1:20" ht="37.5" customHeight="1" thickBot="1">
      <c r="A26" s="7" t="s">
        <v>23</v>
      </c>
      <c r="B26" s="4"/>
      <c r="C26" s="335">
        <f>D26*6</f>
        <v>1596.5280000000002</v>
      </c>
      <c r="D26" s="335">
        <f>E26*E5</f>
        <v>266.08800000000002</v>
      </c>
      <c r="E26" s="338">
        <v>0.08</v>
      </c>
      <c r="F26" s="368"/>
      <c r="P26" s="48"/>
      <c r="Q26" s="42"/>
      <c r="R26" s="344"/>
      <c r="S26" s="344"/>
      <c r="T26" s="345"/>
    </row>
    <row r="27" spans="1:20" ht="35.25" customHeight="1" thickBot="1">
      <c r="A27" s="10" t="s">
        <v>24</v>
      </c>
      <c r="B27" s="9" t="s">
        <v>7</v>
      </c>
      <c r="C27" s="336"/>
      <c r="D27" s="336"/>
      <c r="E27" s="339"/>
      <c r="F27" s="369"/>
      <c r="P27" s="51"/>
      <c r="Q27" s="50"/>
      <c r="R27" s="344"/>
      <c r="S27" s="344"/>
      <c r="T27" s="345"/>
    </row>
    <row r="28" spans="1:20" ht="54.75" customHeight="1" thickBot="1">
      <c r="A28" s="10" t="s">
        <v>25</v>
      </c>
      <c r="B28" s="9" t="s">
        <v>7</v>
      </c>
      <c r="C28" s="336"/>
      <c r="D28" s="336"/>
      <c r="E28" s="339"/>
      <c r="F28" s="369"/>
      <c r="P28" s="51"/>
      <c r="Q28" s="50"/>
      <c r="R28" s="344"/>
      <c r="S28" s="344"/>
      <c r="T28" s="345"/>
    </row>
    <row r="29" spans="1:20" ht="46.5" customHeight="1" thickBot="1">
      <c r="A29" s="10" t="s">
        <v>16</v>
      </c>
      <c r="B29" s="9" t="s">
        <v>10</v>
      </c>
      <c r="C29" s="337"/>
      <c r="D29" s="337"/>
      <c r="E29" s="340"/>
      <c r="F29" s="370"/>
      <c r="P29" s="51"/>
      <c r="Q29" s="50"/>
      <c r="R29" s="344"/>
      <c r="S29" s="344"/>
      <c r="T29" s="345"/>
    </row>
    <row r="30" spans="1:20" ht="39.75" customHeight="1" thickBot="1">
      <c r="A30" s="7" t="s">
        <v>26</v>
      </c>
      <c r="B30" s="4"/>
      <c r="C30" s="332">
        <f>D30*6</f>
        <v>6186.5459999999994</v>
      </c>
      <c r="D30" s="335">
        <f>E30*E5</f>
        <v>1031.0909999999999</v>
      </c>
      <c r="E30" s="338">
        <v>0.31</v>
      </c>
      <c r="F30" s="368"/>
      <c r="P30" s="48"/>
      <c r="Q30" s="42"/>
      <c r="R30" s="343"/>
      <c r="S30" s="344"/>
      <c r="T30" s="345"/>
    </row>
    <row r="31" spans="1:20" ht="42.75" customHeight="1" thickBot="1">
      <c r="A31" s="24" t="s">
        <v>27</v>
      </c>
      <c r="B31" s="9" t="s">
        <v>7</v>
      </c>
      <c r="C31" s="333"/>
      <c r="D31" s="336"/>
      <c r="E31" s="339"/>
      <c r="F31" s="369"/>
      <c r="P31" s="49"/>
      <c r="Q31" s="52"/>
      <c r="R31" s="343"/>
      <c r="S31" s="344"/>
      <c r="T31" s="345"/>
    </row>
    <row r="32" spans="1:20" ht="45" customHeight="1" thickBot="1">
      <c r="A32" s="24" t="s">
        <v>28</v>
      </c>
      <c r="B32" s="9" t="s">
        <v>7</v>
      </c>
      <c r="C32" s="333"/>
      <c r="D32" s="336"/>
      <c r="E32" s="339"/>
      <c r="F32" s="369"/>
      <c r="P32" s="49"/>
      <c r="Q32" s="52"/>
      <c r="R32" s="343"/>
      <c r="S32" s="344"/>
      <c r="T32" s="345"/>
    </row>
    <row r="33" spans="1:20" ht="46.5" customHeight="1" thickBot="1">
      <c r="A33" s="24" t="s">
        <v>29</v>
      </c>
      <c r="B33" s="9" t="s">
        <v>7</v>
      </c>
      <c r="C33" s="333"/>
      <c r="D33" s="336"/>
      <c r="E33" s="339"/>
      <c r="F33" s="369"/>
      <c r="P33" s="49"/>
      <c r="Q33" s="52"/>
      <c r="R33" s="343"/>
      <c r="S33" s="344"/>
      <c r="T33" s="345"/>
    </row>
    <row r="34" spans="1:20" ht="42.75" customHeight="1" thickBot="1">
      <c r="A34" s="24" t="s">
        <v>30</v>
      </c>
      <c r="B34" s="9" t="s">
        <v>7</v>
      </c>
      <c r="C34" s="333"/>
      <c r="D34" s="336"/>
      <c r="E34" s="339"/>
      <c r="F34" s="369"/>
      <c r="P34" s="49"/>
      <c r="Q34" s="52"/>
      <c r="R34" s="343"/>
      <c r="S34" s="344"/>
      <c r="T34" s="345"/>
    </row>
    <row r="35" spans="1:20" ht="45" customHeight="1" thickBot="1">
      <c r="A35" s="24" t="s">
        <v>16</v>
      </c>
      <c r="B35" s="4" t="s">
        <v>10</v>
      </c>
      <c r="C35" s="334"/>
      <c r="D35" s="337"/>
      <c r="E35" s="340"/>
      <c r="F35" s="370"/>
      <c r="P35" s="49"/>
      <c r="Q35" s="52"/>
      <c r="R35" s="343"/>
      <c r="S35" s="344"/>
      <c r="T35" s="345"/>
    </row>
    <row r="36" spans="1:20" ht="45" customHeight="1" thickBot="1">
      <c r="A36" s="7" t="s">
        <v>32</v>
      </c>
      <c r="B36" s="4"/>
      <c r="C36" s="332">
        <f>D36*6</f>
        <v>399.13200000000006</v>
      </c>
      <c r="D36" s="335">
        <f>E36*E5</f>
        <v>66.522000000000006</v>
      </c>
      <c r="E36" s="338">
        <v>0.02</v>
      </c>
      <c r="F36" s="368"/>
      <c r="P36" s="48"/>
      <c r="Q36" s="42"/>
      <c r="R36" s="343"/>
      <c r="S36" s="344"/>
      <c r="T36" s="345"/>
    </row>
    <row r="37" spans="1:20" ht="68.25" customHeight="1" thickBot="1">
      <c r="A37" s="24" t="s">
        <v>33</v>
      </c>
      <c r="B37" s="9" t="s">
        <v>34</v>
      </c>
      <c r="C37" s="333"/>
      <c r="D37" s="336"/>
      <c r="E37" s="339"/>
      <c r="F37" s="369"/>
      <c r="P37" s="49"/>
      <c r="Q37" s="52"/>
      <c r="R37" s="343"/>
      <c r="S37" s="344"/>
      <c r="T37" s="345"/>
    </row>
    <row r="38" spans="1:20" ht="43.5" customHeight="1" thickBot="1">
      <c r="A38" s="24" t="s">
        <v>16</v>
      </c>
      <c r="B38" s="4" t="s">
        <v>10</v>
      </c>
      <c r="C38" s="334"/>
      <c r="D38" s="337"/>
      <c r="E38" s="340"/>
      <c r="F38" s="370"/>
      <c r="P38" s="49"/>
      <c r="Q38" s="52"/>
      <c r="R38" s="343"/>
      <c r="S38" s="344"/>
      <c r="T38" s="345"/>
    </row>
    <row r="39" spans="1:20" ht="69.75" customHeight="1" thickBot="1">
      <c r="A39" s="7" t="s">
        <v>35</v>
      </c>
      <c r="B39" s="4" t="s">
        <v>34</v>
      </c>
      <c r="C39" s="25">
        <f>D39*6</f>
        <v>199.56600000000003</v>
      </c>
      <c r="D39" s="25">
        <f>E39*E5</f>
        <v>33.261000000000003</v>
      </c>
      <c r="E39" s="103">
        <v>0.01</v>
      </c>
      <c r="F39" s="131"/>
      <c r="P39" s="48"/>
      <c r="Q39" s="42"/>
      <c r="R39" s="53"/>
      <c r="S39" s="53"/>
      <c r="T39" s="54"/>
    </row>
    <row r="40" spans="1:20" ht="45" customHeight="1" thickBot="1">
      <c r="A40" s="7" t="s">
        <v>36</v>
      </c>
      <c r="B40" s="4"/>
      <c r="C40" s="364">
        <f>D40*6</f>
        <v>399.13200000000006</v>
      </c>
      <c r="D40" s="341">
        <f>E40*E5</f>
        <v>66.522000000000006</v>
      </c>
      <c r="E40" s="342">
        <v>0.02</v>
      </c>
      <c r="F40" s="368"/>
      <c r="P40" s="48"/>
      <c r="Q40" s="42"/>
      <c r="R40" s="343"/>
      <c r="S40" s="344"/>
      <c r="T40" s="345"/>
    </row>
    <row r="41" spans="1:20" ht="55.5" customHeight="1" thickBot="1">
      <c r="A41" s="24" t="s">
        <v>37</v>
      </c>
      <c r="B41" s="4" t="s">
        <v>34</v>
      </c>
      <c r="C41" s="334"/>
      <c r="D41" s="337"/>
      <c r="E41" s="340"/>
      <c r="F41" s="370"/>
      <c r="P41" s="49"/>
      <c r="Q41" s="42"/>
      <c r="R41" s="343"/>
      <c r="S41" s="344"/>
      <c r="T41" s="345"/>
    </row>
    <row r="42" spans="1:20" ht="50.25" customHeight="1" thickBot="1">
      <c r="A42" s="7" t="s">
        <v>38</v>
      </c>
      <c r="B42" s="12"/>
      <c r="C42" s="332">
        <f>E42*E5*6</f>
        <v>199.56600000000003</v>
      </c>
      <c r="D42" s="335">
        <f>E42*E5</f>
        <v>33.261000000000003</v>
      </c>
      <c r="E42" s="338">
        <v>0.01</v>
      </c>
      <c r="F42" s="368"/>
      <c r="P42" s="48"/>
      <c r="Q42" s="41"/>
      <c r="R42" s="343"/>
      <c r="S42" s="344"/>
      <c r="T42" s="345"/>
    </row>
    <row r="43" spans="1:20" ht="92.25" customHeight="1" thickBot="1">
      <c r="A43" s="24" t="s">
        <v>39</v>
      </c>
      <c r="B43" s="12" t="s">
        <v>7</v>
      </c>
      <c r="C43" s="334"/>
      <c r="D43" s="337"/>
      <c r="E43" s="340"/>
      <c r="F43" s="370"/>
      <c r="P43" s="49"/>
      <c r="Q43" s="41"/>
      <c r="R43" s="343"/>
      <c r="S43" s="344"/>
      <c r="T43" s="345"/>
    </row>
    <row r="44" spans="1:20" s="31" customFormat="1" ht="39.75" customHeight="1" thickBot="1">
      <c r="A44" s="32" t="s">
        <v>40</v>
      </c>
      <c r="B44" s="28"/>
      <c r="C44" s="29">
        <f>C45+C48+C51+C56+C59</f>
        <v>78030.305999999997</v>
      </c>
      <c r="D44" s="36">
        <f>E44*E5</f>
        <v>13005.050999999999</v>
      </c>
      <c r="E44" s="102">
        <f>E45+E48+E51+E56+E59</f>
        <v>3.91</v>
      </c>
      <c r="F44" s="135">
        <v>78030.31</v>
      </c>
      <c r="G44" s="97"/>
      <c r="P44" s="55"/>
      <c r="Q44" s="44"/>
      <c r="R44" s="45"/>
      <c r="S44" s="56"/>
      <c r="T44" s="46"/>
    </row>
    <row r="45" spans="1:20" ht="39" customHeight="1" thickBot="1">
      <c r="A45" s="7" t="s">
        <v>41</v>
      </c>
      <c r="B45" s="6"/>
      <c r="C45" s="364">
        <f>D45*6</f>
        <v>5587.8480000000009</v>
      </c>
      <c r="D45" s="371">
        <f>E45*E5</f>
        <v>931.30800000000011</v>
      </c>
      <c r="E45" s="342">
        <v>0.28000000000000003</v>
      </c>
      <c r="F45" s="368"/>
      <c r="P45" s="48"/>
      <c r="Q45" s="57"/>
      <c r="R45" s="343"/>
      <c r="S45" s="345"/>
      <c r="T45" s="345"/>
    </row>
    <row r="46" spans="1:20" ht="30.75" customHeight="1" thickBot="1">
      <c r="A46" s="24" t="s">
        <v>42</v>
      </c>
      <c r="B46" s="4" t="s">
        <v>7</v>
      </c>
      <c r="C46" s="333"/>
      <c r="D46" s="372"/>
      <c r="E46" s="339"/>
      <c r="F46" s="369"/>
      <c r="P46" s="49"/>
      <c r="Q46" s="58"/>
      <c r="R46" s="343"/>
      <c r="S46" s="345"/>
      <c r="T46" s="345"/>
    </row>
    <row r="47" spans="1:20" ht="58.5" customHeight="1" thickBot="1">
      <c r="A47" s="24" t="s">
        <v>43</v>
      </c>
      <c r="B47" s="4" t="s">
        <v>10</v>
      </c>
      <c r="C47" s="334"/>
      <c r="D47" s="373"/>
      <c r="E47" s="340"/>
      <c r="F47" s="370"/>
      <c r="P47" s="49"/>
      <c r="Q47" s="58"/>
      <c r="R47" s="343"/>
      <c r="S47" s="345"/>
      <c r="T47" s="345"/>
    </row>
    <row r="48" spans="1:20" ht="33.75" customHeight="1" thickBot="1">
      <c r="A48" s="7" t="s">
        <v>44</v>
      </c>
      <c r="B48" s="6"/>
      <c r="C48" s="332">
        <f>D48*6</f>
        <v>24347.051999999996</v>
      </c>
      <c r="D48" s="335">
        <f>E48*E5</f>
        <v>4057.8419999999996</v>
      </c>
      <c r="E48" s="338">
        <v>1.22</v>
      </c>
      <c r="F48" s="368"/>
      <c r="P48" s="48"/>
      <c r="Q48" s="57"/>
      <c r="R48" s="343"/>
      <c r="S48" s="344"/>
      <c r="T48" s="345"/>
    </row>
    <row r="49" spans="1:20" ht="58.5" customHeight="1" thickBot="1">
      <c r="A49" s="24" t="s">
        <v>45</v>
      </c>
      <c r="B49" s="12" t="s">
        <v>46</v>
      </c>
      <c r="C49" s="333"/>
      <c r="D49" s="336"/>
      <c r="E49" s="339"/>
      <c r="F49" s="369"/>
      <c r="P49" s="49"/>
      <c r="Q49" s="41"/>
      <c r="R49" s="343"/>
      <c r="S49" s="344"/>
      <c r="T49" s="345"/>
    </row>
    <row r="50" spans="1:20" ht="56.25" customHeight="1" thickBot="1">
      <c r="A50" s="24" t="s">
        <v>47</v>
      </c>
      <c r="B50" s="4" t="s">
        <v>48</v>
      </c>
      <c r="C50" s="334"/>
      <c r="D50" s="337"/>
      <c r="E50" s="340"/>
      <c r="F50" s="370"/>
      <c r="P50" s="49"/>
      <c r="Q50" s="42"/>
      <c r="R50" s="343"/>
      <c r="S50" s="344"/>
      <c r="T50" s="345"/>
    </row>
    <row r="51" spans="1:20" ht="36.75" customHeight="1" thickBot="1">
      <c r="A51" s="7" t="s">
        <v>49</v>
      </c>
      <c r="B51" s="6"/>
      <c r="C51" s="335">
        <f>D51*6</f>
        <v>17960.939999999999</v>
      </c>
      <c r="D51" s="335">
        <f>E51*E5</f>
        <v>2993.49</v>
      </c>
      <c r="E51" s="338">
        <v>0.9</v>
      </c>
      <c r="F51" s="368"/>
      <c r="P51" s="48"/>
      <c r="Q51" s="57"/>
      <c r="R51" s="344"/>
      <c r="S51" s="344"/>
      <c r="T51" s="345"/>
    </row>
    <row r="52" spans="1:20" ht="33.75" customHeight="1" thickBot="1">
      <c r="A52" s="24" t="s">
        <v>50</v>
      </c>
      <c r="B52" s="12" t="s">
        <v>34</v>
      </c>
      <c r="C52" s="336"/>
      <c r="D52" s="336"/>
      <c r="E52" s="339"/>
      <c r="F52" s="369"/>
      <c r="P52" s="49"/>
      <c r="Q52" s="59"/>
      <c r="R52" s="344"/>
      <c r="S52" s="344"/>
      <c r="T52" s="345"/>
    </row>
    <row r="53" spans="1:20" ht="25.5" customHeight="1" thickBot="1">
      <c r="A53" s="13" t="s">
        <v>51</v>
      </c>
      <c r="B53" s="12" t="s">
        <v>34</v>
      </c>
      <c r="C53" s="336"/>
      <c r="D53" s="336"/>
      <c r="E53" s="339"/>
      <c r="F53" s="369"/>
      <c r="P53" s="60"/>
      <c r="Q53" s="59"/>
      <c r="R53" s="344"/>
      <c r="S53" s="344"/>
      <c r="T53" s="345"/>
    </row>
    <row r="54" spans="1:20" ht="24" customHeight="1" thickBot="1">
      <c r="A54" s="13" t="s">
        <v>52</v>
      </c>
      <c r="B54" s="12" t="s">
        <v>10</v>
      </c>
      <c r="C54" s="336"/>
      <c r="D54" s="336"/>
      <c r="E54" s="339"/>
      <c r="F54" s="369"/>
      <c r="P54" s="60"/>
      <c r="Q54" s="59"/>
      <c r="R54" s="344"/>
      <c r="S54" s="344"/>
      <c r="T54" s="345"/>
    </row>
    <row r="55" spans="1:20" ht="36.75" customHeight="1" thickBot="1">
      <c r="A55" s="24" t="s">
        <v>53</v>
      </c>
      <c r="B55" s="4" t="s">
        <v>34</v>
      </c>
      <c r="C55" s="337"/>
      <c r="D55" s="337"/>
      <c r="E55" s="340"/>
      <c r="F55" s="370"/>
      <c r="P55" s="49"/>
      <c r="Q55" s="58"/>
      <c r="R55" s="344"/>
      <c r="S55" s="344"/>
      <c r="T55" s="345"/>
    </row>
    <row r="56" spans="1:20" ht="38.25" customHeight="1" thickBot="1">
      <c r="A56" s="7" t="s">
        <v>54</v>
      </c>
      <c r="B56" s="6"/>
      <c r="C56" s="335">
        <f>D56*6</f>
        <v>5188.7160000000003</v>
      </c>
      <c r="D56" s="335">
        <f>E56*E5</f>
        <v>864.78600000000006</v>
      </c>
      <c r="E56" s="338">
        <v>0.26</v>
      </c>
      <c r="F56" s="368"/>
      <c r="P56" s="48"/>
      <c r="Q56" s="57"/>
      <c r="R56" s="344"/>
      <c r="S56" s="344"/>
      <c r="T56" s="345"/>
    </row>
    <row r="57" spans="1:20" ht="57" customHeight="1" thickBot="1">
      <c r="A57" s="24" t="s">
        <v>55</v>
      </c>
      <c r="B57" s="4" t="s">
        <v>31</v>
      </c>
      <c r="C57" s="336"/>
      <c r="D57" s="336"/>
      <c r="E57" s="339"/>
      <c r="F57" s="369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6"/>
      <c r="D58" s="336"/>
      <c r="E58" s="339"/>
      <c r="F58" s="370"/>
      <c r="P58" s="49"/>
      <c r="Q58" s="42"/>
      <c r="R58" s="344"/>
      <c r="S58" s="344"/>
      <c r="T58" s="345"/>
    </row>
    <row r="59" spans="1:20" ht="42" customHeight="1" thickBot="1">
      <c r="A59" s="7" t="s">
        <v>118</v>
      </c>
      <c r="B59" s="89" t="s">
        <v>83</v>
      </c>
      <c r="C59" s="259">
        <f>E59*D5*6</f>
        <v>24945.75</v>
      </c>
      <c r="D59" s="259">
        <f>E59*E5</f>
        <v>4157.625</v>
      </c>
      <c r="E59" s="260">
        <v>1.25</v>
      </c>
      <c r="F59" s="143"/>
      <c r="P59" s="48"/>
      <c r="Q59" s="57"/>
      <c r="R59" s="257"/>
      <c r="S59" s="257"/>
      <c r="T59" s="258"/>
    </row>
    <row r="60" spans="1:20" s="31" customFormat="1" ht="38.25" customHeight="1" thickBot="1">
      <c r="A60" s="32" t="s">
        <v>60</v>
      </c>
      <c r="B60" s="90"/>
      <c r="C60" s="92">
        <f>E60*E5*6</f>
        <v>124728.75</v>
      </c>
      <c r="D60" s="92">
        <f>E60*E5</f>
        <v>20788.125</v>
      </c>
      <c r="E60" s="105">
        <f>E61+E67+E73+E78+E81</f>
        <v>6.25</v>
      </c>
      <c r="F60" s="240">
        <v>124728.75</v>
      </c>
      <c r="G60" s="97"/>
      <c r="H60" s="97"/>
      <c r="P60" s="55"/>
      <c r="Q60" s="44"/>
      <c r="R60" s="61"/>
      <c r="S60" s="61"/>
      <c r="T60" s="62"/>
    </row>
    <row r="61" spans="1:20" ht="37.5" customHeight="1" thickBot="1">
      <c r="A61" s="7" t="s">
        <v>61</v>
      </c>
      <c r="B61" s="12"/>
      <c r="C61" s="336">
        <f>D61*6</f>
        <v>36121.445999999996</v>
      </c>
      <c r="D61" s="336">
        <f>E61*E5</f>
        <v>6020.241</v>
      </c>
      <c r="E61" s="339">
        <v>1.81</v>
      </c>
      <c r="F61" s="368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69"/>
      <c r="P62" s="49"/>
      <c r="Q62" s="42"/>
      <c r="R62" s="344"/>
      <c r="S62" s="344"/>
      <c r="T62" s="345"/>
    </row>
    <row r="63" spans="1:20" ht="26.25" customHeight="1">
      <c r="A63" s="228" t="s">
        <v>123</v>
      </c>
      <c r="B63" s="229" t="s">
        <v>124</v>
      </c>
      <c r="C63" s="336"/>
      <c r="D63" s="336"/>
      <c r="E63" s="339"/>
      <c r="F63" s="369"/>
      <c r="P63" s="221"/>
      <c r="Q63" s="42"/>
      <c r="R63" s="344"/>
      <c r="S63" s="344"/>
      <c r="T63" s="345"/>
    </row>
    <row r="64" spans="1:20" ht="40.5" customHeight="1">
      <c r="A64" s="377" t="s">
        <v>92</v>
      </c>
      <c r="B64" s="379" t="s">
        <v>7</v>
      </c>
      <c r="C64" s="375"/>
      <c r="D64" s="336"/>
      <c r="E64" s="339"/>
      <c r="F64" s="369"/>
      <c r="P64" s="49"/>
      <c r="Q64" s="41"/>
      <c r="R64" s="344"/>
      <c r="S64" s="344"/>
      <c r="T64" s="345"/>
    </row>
    <row r="65" spans="1:20" ht="0.75" hidden="1" customHeight="1" thickBot="1">
      <c r="A65" s="378"/>
      <c r="B65" s="380"/>
      <c r="C65" s="375"/>
      <c r="D65" s="336"/>
      <c r="E65" s="339"/>
      <c r="F65" s="369"/>
      <c r="P65" s="49"/>
      <c r="Q65" s="41"/>
      <c r="R65" s="344"/>
      <c r="S65" s="344"/>
      <c r="T65" s="345"/>
    </row>
    <row r="66" spans="1:20" ht="36" customHeight="1" thickBot="1">
      <c r="A66" s="230" t="s">
        <v>65</v>
      </c>
      <c r="B66" s="147" t="s">
        <v>10</v>
      </c>
      <c r="C66" s="376"/>
      <c r="D66" s="337"/>
      <c r="E66" s="340"/>
      <c r="F66" s="370"/>
      <c r="P66" s="49"/>
      <c r="Q66" s="41"/>
      <c r="R66" s="344"/>
      <c r="S66" s="344"/>
      <c r="T66" s="345"/>
    </row>
    <row r="67" spans="1:20" ht="68.25" customHeight="1" thickBot="1">
      <c r="A67" s="7" t="s">
        <v>66</v>
      </c>
      <c r="B67" s="12"/>
      <c r="C67" s="335">
        <f>D67*6</f>
        <v>31930.560000000001</v>
      </c>
      <c r="D67" s="335">
        <f>E67*E5</f>
        <v>5321.76</v>
      </c>
      <c r="E67" s="338">
        <v>1.6</v>
      </c>
      <c r="F67" s="368"/>
      <c r="P67" s="48"/>
      <c r="Q67" s="41"/>
      <c r="R67" s="344"/>
      <c r="S67" s="344"/>
      <c r="T67" s="345"/>
    </row>
    <row r="68" spans="1:20" ht="36" customHeight="1" thickBot="1">
      <c r="A68" s="24" t="s">
        <v>67</v>
      </c>
      <c r="B68" s="4" t="s">
        <v>10</v>
      </c>
      <c r="C68" s="336"/>
      <c r="D68" s="336"/>
      <c r="E68" s="339"/>
      <c r="F68" s="369"/>
      <c r="P68" s="49"/>
      <c r="Q68" s="42"/>
      <c r="R68" s="344"/>
      <c r="S68" s="344"/>
      <c r="T68" s="345"/>
    </row>
    <row r="69" spans="1:20" ht="34.5" customHeight="1" thickBot="1">
      <c r="A69" s="24" t="s">
        <v>68</v>
      </c>
      <c r="B69" s="4" t="s">
        <v>10</v>
      </c>
      <c r="C69" s="336"/>
      <c r="D69" s="336"/>
      <c r="E69" s="339"/>
      <c r="F69" s="369"/>
      <c r="P69" s="49"/>
      <c r="Q69" s="42"/>
      <c r="R69" s="344"/>
      <c r="S69" s="344"/>
      <c r="T69" s="345"/>
    </row>
    <row r="70" spans="1:20" ht="35.25" customHeight="1" thickBot="1">
      <c r="A70" s="24" t="s">
        <v>69</v>
      </c>
      <c r="B70" s="4" t="s">
        <v>10</v>
      </c>
      <c r="C70" s="336"/>
      <c r="D70" s="336"/>
      <c r="E70" s="339"/>
      <c r="F70" s="369"/>
      <c r="P70" s="49"/>
      <c r="Q70" s="42"/>
      <c r="R70" s="344"/>
      <c r="S70" s="344"/>
      <c r="T70" s="345"/>
    </row>
    <row r="71" spans="1:20" ht="31.5" customHeight="1" thickBot="1">
      <c r="A71" s="24" t="s">
        <v>70</v>
      </c>
      <c r="B71" s="4" t="s">
        <v>10</v>
      </c>
      <c r="C71" s="336"/>
      <c r="D71" s="336"/>
      <c r="E71" s="339"/>
      <c r="F71" s="369"/>
      <c r="P71" s="49"/>
      <c r="Q71" s="42"/>
      <c r="R71" s="344"/>
      <c r="S71" s="344"/>
      <c r="T71" s="345"/>
    </row>
    <row r="72" spans="1:20" ht="25.5" customHeight="1" thickBot="1">
      <c r="A72" s="24" t="s">
        <v>71</v>
      </c>
      <c r="B72" s="4" t="s">
        <v>72</v>
      </c>
      <c r="C72" s="337"/>
      <c r="D72" s="337"/>
      <c r="E72" s="340"/>
      <c r="F72" s="370"/>
      <c r="P72" s="49"/>
      <c r="Q72" s="42"/>
      <c r="R72" s="344"/>
      <c r="S72" s="344"/>
      <c r="T72" s="345"/>
    </row>
    <row r="73" spans="1:20" ht="26.25" customHeight="1" thickBot="1">
      <c r="A73" s="7" t="s">
        <v>73</v>
      </c>
      <c r="B73" s="12"/>
      <c r="C73" s="335">
        <f>D73*6</f>
        <v>11973.96</v>
      </c>
      <c r="D73" s="335">
        <f>E73*E5</f>
        <v>1995.6599999999999</v>
      </c>
      <c r="E73" s="338">
        <v>0.6</v>
      </c>
      <c r="F73" s="368"/>
      <c r="P73" s="48"/>
      <c r="Q73" s="41"/>
      <c r="R73" s="344"/>
      <c r="S73" s="344"/>
      <c r="T73" s="345"/>
    </row>
    <row r="74" spans="1:20" ht="26.25" customHeight="1" thickBot="1">
      <c r="A74" s="24" t="s">
        <v>74</v>
      </c>
      <c r="B74" s="12" t="s">
        <v>75</v>
      </c>
      <c r="C74" s="336"/>
      <c r="D74" s="336"/>
      <c r="E74" s="339"/>
      <c r="F74" s="369"/>
      <c r="P74" s="49"/>
      <c r="Q74" s="41"/>
      <c r="R74" s="344"/>
      <c r="S74" s="344"/>
      <c r="T74" s="345"/>
    </row>
    <row r="75" spans="1:20" ht="24.75" customHeight="1" thickBot="1">
      <c r="A75" s="24" t="s">
        <v>76</v>
      </c>
      <c r="B75" s="12" t="s">
        <v>10</v>
      </c>
      <c r="C75" s="336"/>
      <c r="D75" s="336"/>
      <c r="E75" s="339"/>
      <c r="F75" s="369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69"/>
      <c r="P76" s="346"/>
      <c r="Q76" s="49"/>
      <c r="R76" s="344"/>
      <c r="S76" s="344"/>
      <c r="T76" s="345"/>
    </row>
    <row r="77" spans="1:20" ht="21" customHeight="1" thickBot="1">
      <c r="A77" s="348"/>
      <c r="B77" s="12" t="s">
        <v>72</v>
      </c>
      <c r="C77" s="337"/>
      <c r="D77" s="337"/>
      <c r="E77" s="340"/>
      <c r="F77" s="370"/>
      <c r="P77" s="346"/>
      <c r="Q77" s="41"/>
      <c r="R77" s="344"/>
      <c r="S77" s="344"/>
      <c r="T77" s="345"/>
    </row>
    <row r="78" spans="1:20" ht="24" customHeight="1" thickBot="1">
      <c r="A78" s="7" t="s">
        <v>78</v>
      </c>
      <c r="B78" s="6"/>
      <c r="C78" s="332">
        <f>D78*6</f>
        <v>32529.257999999998</v>
      </c>
      <c r="D78" s="335">
        <f>E78*E5</f>
        <v>5421.5429999999997</v>
      </c>
      <c r="E78" s="338">
        <v>1.63</v>
      </c>
      <c r="F78" s="368"/>
      <c r="P78" s="48"/>
      <c r="Q78" s="57"/>
      <c r="R78" s="343"/>
      <c r="S78" s="344"/>
      <c r="T78" s="345"/>
    </row>
    <row r="79" spans="1:20" ht="24.75" customHeight="1" thickBot="1">
      <c r="A79" s="24" t="s">
        <v>79</v>
      </c>
      <c r="B79" s="4" t="s">
        <v>80</v>
      </c>
      <c r="C79" s="333"/>
      <c r="D79" s="336"/>
      <c r="E79" s="339"/>
      <c r="F79" s="369"/>
      <c r="P79" s="49"/>
      <c r="Q79" s="42"/>
      <c r="R79" s="343"/>
      <c r="S79" s="344"/>
      <c r="T79" s="345"/>
    </row>
    <row r="80" spans="1:20" ht="72" customHeight="1" thickBot="1">
      <c r="A80" s="24" t="s">
        <v>81</v>
      </c>
      <c r="B80" s="4" t="s">
        <v>10</v>
      </c>
      <c r="C80" s="334"/>
      <c r="D80" s="337"/>
      <c r="E80" s="340"/>
      <c r="F80" s="370"/>
      <c r="P80" s="49"/>
      <c r="Q80" s="42"/>
      <c r="R80" s="343"/>
      <c r="S80" s="344"/>
      <c r="T80" s="345"/>
    </row>
    <row r="81" spans="1:20" ht="54.75" customHeight="1" thickBot="1">
      <c r="A81" s="7" t="s">
        <v>82</v>
      </c>
      <c r="B81" s="4" t="s">
        <v>83</v>
      </c>
      <c r="C81" s="25">
        <f>D81*6</f>
        <v>12173.525999999998</v>
      </c>
      <c r="D81" s="25">
        <f>E81*E5</f>
        <v>2028.9209999999998</v>
      </c>
      <c r="E81" s="211">
        <v>0.61</v>
      </c>
      <c r="F81" s="131"/>
      <c r="H81" s="96"/>
      <c r="P81" s="48"/>
      <c r="Q81" s="42"/>
      <c r="R81" s="53"/>
      <c r="S81" s="53"/>
      <c r="T81" s="54"/>
    </row>
    <row r="82" spans="1:20" s="31" customFormat="1" ht="26.25" customHeight="1" thickBot="1">
      <c r="A82" s="27" t="s">
        <v>84</v>
      </c>
      <c r="B82" s="35"/>
      <c r="C82" s="34">
        <f>D82*3</f>
        <v>0</v>
      </c>
      <c r="D82" s="34">
        <f>E82*E5</f>
        <v>0</v>
      </c>
      <c r="E82" s="212">
        <v>0</v>
      </c>
      <c r="F82" s="240"/>
      <c r="P82" s="43"/>
      <c r="Q82" s="63"/>
      <c r="R82" s="61"/>
      <c r="S82" s="61"/>
      <c r="T82" s="62"/>
    </row>
    <row r="83" spans="1:20" ht="26.25" customHeight="1" thickBot="1">
      <c r="A83" s="15" t="s">
        <v>85</v>
      </c>
      <c r="B83" s="12" t="s">
        <v>46</v>
      </c>
      <c r="C83" s="34">
        <f>D83*3</f>
        <v>2494.5749999999998</v>
      </c>
      <c r="D83" s="34">
        <f>E83*E5</f>
        <v>831.52499999999998</v>
      </c>
      <c r="E83" s="213">
        <v>0.25</v>
      </c>
      <c r="F83" s="287">
        <v>2494.58</v>
      </c>
      <c r="P83" s="64"/>
      <c r="Q83" s="41"/>
      <c r="R83" s="65"/>
      <c r="S83" s="65"/>
      <c r="T83" s="66"/>
    </row>
    <row r="84" spans="1:20" ht="78" customHeight="1" thickBot="1">
      <c r="A84" s="27" t="s">
        <v>119</v>
      </c>
      <c r="B84" s="94"/>
      <c r="C84" s="34">
        <v>0</v>
      </c>
      <c r="D84" s="34">
        <v>0</v>
      </c>
      <c r="E84" s="212">
        <v>0</v>
      </c>
      <c r="F84" s="131"/>
      <c r="P84" s="64"/>
      <c r="Q84" s="41"/>
      <c r="R84" s="65"/>
      <c r="S84" s="65"/>
      <c r="T84" s="66"/>
    </row>
    <row r="85" spans="1:20" ht="78" customHeight="1" thickBot="1">
      <c r="A85" s="27" t="s">
        <v>126</v>
      </c>
      <c r="B85" s="94"/>
      <c r="C85" s="36">
        <v>19665.14</v>
      </c>
      <c r="D85" s="34"/>
      <c r="E85" s="106"/>
      <c r="F85" s="274">
        <v>19665.14</v>
      </c>
      <c r="P85" s="64"/>
      <c r="Q85" s="41"/>
      <c r="R85" s="65"/>
      <c r="S85" s="65"/>
      <c r="T85" s="66"/>
    </row>
    <row r="86" spans="1:20" ht="78" customHeight="1" thickBot="1">
      <c r="A86" s="27" t="s">
        <v>129</v>
      </c>
      <c r="B86" s="94"/>
      <c r="C86" s="36">
        <v>1385.88</v>
      </c>
      <c r="D86" s="34"/>
      <c r="E86" s="106"/>
      <c r="F86" s="274">
        <v>1385.88</v>
      </c>
      <c r="P86" s="64"/>
      <c r="Q86" s="41"/>
      <c r="R86" s="65"/>
      <c r="S86" s="65"/>
      <c r="T86" s="66"/>
    </row>
    <row r="87" spans="1:20" ht="78" customHeight="1" thickBot="1">
      <c r="A87" s="27" t="s">
        <v>136</v>
      </c>
      <c r="B87" s="94"/>
      <c r="C87" s="36">
        <v>428.04</v>
      </c>
      <c r="D87" s="34"/>
      <c r="E87" s="106"/>
      <c r="F87" s="274">
        <v>428.04</v>
      </c>
      <c r="P87" s="64"/>
      <c r="Q87" s="41"/>
      <c r="R87" s="65"/>
      <c r="S87" s="65"/>
      <c r="T87" s="66"/>
    </row>
    <row r="88" spans="1:20" ht="27.75" customHeight="1" thickBot="1">
      <c r="A88" s="5" t="s">
        <v>86</v>
      </c>
      <c r="B88" s="16"/>
      <c r="C88" s="26">
        <f>C87+C86+C85+C83+C60+C44+C8</f>
        <v>267843.28700000001</v>
      </c>
      <c r="D88" s="26">
        <f>D83+D60+D44+D8</f>
        <v>41476.466999999997</v>
      </c>
      <c r="E88" s="107">
        <f>E83+E60+E44+E8</f>
        <v>12.469999999999999</v>
      </c>
      <c r="F88" s="288">
        <f>F87+F86+F85+F83+F60+F44+F8</f>
        <v>267843.3</v>
      </c>
      <c r="H88" s="96"/>
      <c r="P88" s="67"/>
      <c r="Q88" s="68"/>
      <c r="R88" s="65"/>
      <c r="S88" s="65"/>
      <c r="T88" s="66"/>
    </row>
    <row r="89" spans="1:20" ht="16.5">
      <c r="A89" s="396" t="s">
        <v>132</v>
      </c>
      <c r="B89" s="365"/>
      <c r="C89" s="365"/>
      <c r="D89" s="365"/>
      <c r="E89" s="420"/>
      <c r="F89" s="273">
        <v>138468.57999999999</v>
      </c>
    </row>
    <row r="90" spans="1:20" ht="16.5">
      <c r="A90" s="396" t="s">
        <v>133</v>
      </c>
      <c r="B90" s="365"/>
      <c r="C90" s="365"/>
      <c r="D90" s="365"/>
      <c r="E90" s="365"/>
      <c r="F90" s="268">
        <v>277956.74</v>
      </c>
    </row>
    <row r="91" spans="1:20" ht="16.5">
      <c r="A91" s="396" t="s">
        <v>134</v>
      </c>
      <c r="B91" s="365"/>
      <c r="C91" s="365"/>
      <c r="D91" s="365"/>
      <c r="E91" s="365"/>
      <c r="F91" s="268">
        <v>128355.14</v>
      </c>
    </row>
    <row r="92" spans="1:20" ht="16.5">
      <c r="A92" s="218"/>
      <c r="B92" s="219"/>
      <c r="C92" s="219"/>
      <c r="D92" s="219"/>
      <c r="E92" s="219"/>
      <c r="F92" s="220"/>
    </row>
    <row r="93" spans="1:20">
      <c r="A93" s="137" t="s">
        <v>121</v>
      </c>
      <c r="C93" s="96"/>
    </row>
    <row r="94" spans="1:20">
      <c r="A94" s="137"/>
    </row>
    <row r="95" spans="1:20">
      <c r="A95" s="137" t="s">
        <v>122</v>
      </c>
    </row>
  </sheetData>
  <mergeCells count="128">
    <mergeCell ref="F56:F58"/>
    <mergeCell ref="F78:F80"/>
    <mergeCell ref="F73:F77"/>
    <mergeCell ref="F67:F72"/>
    <mergeCell ref="F61:F66"/>
    <mergeCell ref="F14:F16"/>
    <mergeCell ref="F17:F19"/>
    <mergeCell ref="F20:F25"/>
    <mergeCell ref="F26:F29"/>
    <mergeCell ref="F30:F35"/>
    <mergeCell ref="F36:F38"/>
    <mergeCell ref="F40:F41"/>
    <mergeCell ref="F42:F43"/>
    <mergeCell ref="F45:F47"/>
    <mergeCell ref="A64:A65"/>
    <mergeCell ref="B64:B65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9:F13"/>
    <mergeCell ref="A89:E89"/>
    <mergeCell ref="A90:E90"/>
    <mergeCell ref="A91:E91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C56:C58"/>
    <mergeCell ref="D56:D58"/>
    <mergeCell ref="E56:E58"/>
    <mergeCell ref="R56:R58"/>
    <mergeCell ref="S56:S58"/>
    <mergeCell ref="T56:T58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96"/>
  <sheetViews>
    <sheetView topLeftCell="A85" workbookViewId="0">
      <selection sqref="A1:F96"/>
    </sheetView>
  </sheetViews>
  <sheetFormatPr defaultRowHeight="15"/>
  <cols>
    <col min="1" max="1" width="76" style="1" customWidth="1"/>
    <col min="2" max="2" width="15.5703125" style="69" customWidth="1"/>
    <col min="3" max="3" width="10.5703125" style="1" customWidth="1"/>
    <col min="4" max="4" width="10.7109375" style="1" customWidth="1"/>
    <col min="5" max="5" width="12.28515625" style="1" customWidth="1"/>
    <col min="6" max="6" width="15.5703125" style="1" customWidth="1"/>
    <col min="7" max="8" width="9.140625" style="1"/>
    <col min="9" max="9" width="14" style="1" customWidth="1"/>
    <col min="10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115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2982.1</v>
      </c>
      <c r="E5" s="23">
        <v>2982.1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2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4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98.25" customHeight="1" thickBot="1">
      <c r="A8" s="27" t="s">
        <v>3</v>
      </c>
      <c r="B8" s="28"/>
      <c r="C8" s="29">
        <f>E8*E5*6</f>
        <v>36858.755999999994</v>
      </c>
      <c r="D8" s="29">
        <f>E8*E5</f>
        <v>6143.1259999999984</v>
      </c>
      <c r="E8" s="102">
        <f>E9+E14+E17+E20+E26+E30+E36+E39+E40+E42</f>
        <v>2.0599999999999996</v>
      </c>
      <c r="F8" s="144">
        <v>36858.76</v>
      </c>
      <c r="H8" s="97"/>
      <c r="I8" s="97"/>
      <c r="P8" s="43"/>
      <c r="Q8" s="44"/>
      <c r="R8" s="45"/>
      <c r="S8" s="45"/>
      <c r="T8" s="46"/>
      <c r="U8" s="47"/>
    </row>
    <row r="9" spans="1:21" ht="33.75" customHeight="1" thickBot="1">
      <c r="A9" s="7" t="s">
        <v>4</v>
      </c>
      <c r="B9" s="4"/>
      <c r="C9" s="355">
        <f>E9*E5*6</f>
        <v>1073.556</v>
      </c>
      <c r="D9" s="358">
        <f>E9*E5</f>
        <v>178.92599999999999</v>
      </c>
      <c r="E9" s="361">
        <v>0.06</v>
      </c>
      <c r="F9" s="329"/>
      <c r="P9" s="48"/>
      <c r="Q9" s="42"/>
      <c r="R9" s="352"/>
      <c r="S9" s="353"/>
      <c r="T9" s="354"/>
    </row>
    <row r="10" spans="1:21" ht="36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5.2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8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2.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6.75" customHeight="1" thickBot="1">
      <c r="A14" s="7" t="s">
        <v>11</v>
      </c>
      <c r="B14" s="4"/>
      <c r="C14" s="335">
        <f>E14*E5*6</f>
        <v>1431.4079999999999</v>
      </c>
      <c r="D14" s="335">
        <f>E14*E5</f>
        <v>238.56799999999998</v>
      </c>
      <c r="E14" s="338">
        <v>0.08</v>
      </c>
      <c r="F14" s="329"/>
      <c r="P14" s="48"/>
      <c r="Q14" s="42"/>
      <c r="R14" s="344"/>
      <c r="S14" s="344"/>
      <c r="T14" s="345"/>
    </row>
    <row r="15" spans="1:21" ht="136.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65.25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5.75" customHeight="1" thickBot="1">
      <c r="A17" s="7" t="s">
        <v>14</v>
      </c>
      <c r="B17" s="4"/>
      <c r="C17" s="332">
        <f>E17*E5*6</f>
        <v>357.85199999999998</v>
      </c>
      <c r="D17" s="335">
        <f>E17*E5</f>
        <v>59.641999999999996</v>
      </c>
      <c r="E17" s="338">
        <v>0.02</v>
      </c>
      <c r="F17" s="329"/>
      <c r="P17" s="48"/>
      <c r="Q17" s="42"/>
      <c r="R17" s="343"/>
      <c r="S17" s="344"/>
      <c r="T17" s="345"/>
    </row>
    <row r="18" spans="1:20" ht="121.5" customHeight="1" thickBot="1">
      <c r="A18" s="24" t="s">
        <v>15</v>
      </c>
      <c r="B18" s="9" t="s">
        <v>7</v>
      </c>
      <c r="C18" s="333"/>
      <c r="D18" s="336"/>
      <c r="E18" s="339"/>
      <c r="F18" s="330"/>
      <c r="P18" s="49"/>
      <c r="Q18" s="50"/>
      <c r="R18" s="343"/>
      <c r="S18" s="344"/>
      <c r="T18" s="345"/>
    </row>
    <row r="19" spans="1:20" ht="52.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42" customHeight="1" thickBot="1">
      <c r="A20" s="7" t="s">
        <v>17</v>
      </c>
      <c r="B20" s="4"/>
      <c r="C20" s="335">
        <f>E20*E5*6</f>
        <v>25944.27</v>
      </c>
      <c r="D20" s="335">
        <f>E20*E5</f>
        <v>4324.0450000000001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6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8.2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62.25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37.5" customHeight="1" thickBot="1">
      <c r="A26" s="7" t="s">
        <v>23</v>
      </c>
      <c r="B26" s="4"/>
      <c r="C26" s="335">
        <f>E26*E5*6</f>
        <v>1431.4079999999999</v>
      </c>
      <c r="D26" s="335">
        <f>E26*E5</f>
        <v>238.56799999999998</v>
      </c>
      <c r="E26" s="338">
        <v>0.08</v>
      </c>
      <c r="F26" s="329"/>
      <c r="P26" s="48"/>
      <c r="Q26" s="42"/>
      <c r="R26" s="344"/>
      <c r="S26" s="344"/>
      <c r="T26" s="345"/>
    </row>
    <row r="27" spans="1:20" ht="48.7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6.2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4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4.25" customHeight="1" thickBot="1">
      <c r="A30" s="7" t="s">
        <v>26</v>
      </c>
      <c r="B30" s="4"/>
      <c r="C30" s="332">
        <f>E30*E5*6</f>
        <v>5546.7060000000001</v>
      </c>
      <c r="D30" s="335">
        <f>E30*E5</f>
        <v>924.45100000000002</v>
      </c>
      <c r="E30" s="338">
        <v>0.31</v>
      </c>
      <c r="F30" s="329"/>
      <c r="P30" s="48"/>
      <c r="Q30" s="42"/>
      <c r="R30" s="343"/>
      <c r="S30" s="344"/>
      <c r="T30" s="345"/>
    </row>
    <row r="31" spans="1:20" ht="46.5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6.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4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8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8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54" customHeight="1" thickBot="1">
      <c r="A36" s="7" t="s">
        <v>32</v>
      </c>
      <c r="B36" s="4"/>
      <c r="C36" s="332">
        <f>E36*E5*6</f>
        <v>357.85199999999998</v>
      </c>
      <c r="D36" s="335">
        <f>E36*E5</f>
        <v>59.641999999999996</v>
      </c>
      <c r="E36" s="338">
        <v>0.02</v>
      </c>
      <c r="F36" s="329"/>
      <c r="P36" s="48"/>
      <c r="Q36" s="42"/>
      <c r="R36" s="343"/>
      <c r="S36" s="344"/>
      <c r="T36" s="345"/>
    </row>
    <row r="37" spans="1:20" ht="66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58.5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81.75" customHeight="1" thickBot="1">
      <c r="A39" s="7" t="s">
        <v>35</v>
      </c>
      <c r="B39" s="4" t="s">
        <v>34</v>
      </c>
      <c r="C39" s="25">
        <f>E39*E5*6</f>
        <v>178.92599999999999</v>
      </c>
      <c r="D39" s="25">
        <f>E39*E5</f>
        <v>29.820999999999998</v>
      </c>
      <c r="E39" s="103">
        <v>0.01</v>
      </c>
      <c r="F39" s="108"/>
      <c r="P39" s="48"/>
      <c r="Q39" s="42"/>
      <c r="R39" s="53"/>
      <c r="S39" s="53"/>
      <c r="T39" s="54"/>
    </row>
    <row r="40" spans="1:20" ht="54" customHeight="1" thickBot="1">
      <c r="A40" s="7" t="s">
        <v>36</v>
      </c>
      <c r="B40" s="4"/>
      <c r="C40" s="364">
        <f>E40*E5*6</f>
        <v>357.85199999999998</v>
      </c>
      <c r="D40" s="341">
        <f>E40*E5</f>
        <v>59.641999999999996</v>
      </c>
      <c r="E40" s="342">
        <v>0.02</v>
      </c>
      <c r="F40" s="329"/>
      <c r="P40" s="48"/>
      <c r="Q40" s="42"/>
      <c r="R40" s="343"/>
      <c r="S40" s="344"/>
      <c r="T40" s="345"/>
    </row>
    <row r="41" spans="1:20" ht="67.5" customHeight="1" thickBot="1">
      <c r="A41" s="24" t="s">
        <v>37</v>
      </c>
      <c r="B41" s="4" t="s">
        <v>34</v>
      </c>
      <c r="C41" s="334"/>
      <c r="D41" s="337"/>
      <c r="E41" s="340"/>
      <c r="F41" s="331"/>
      <c r="P41" s="49"/>
      <c r="Q41" s="42"/>
      <c r="R41" s="343"/>
      <c r="S41" s="344"/>
      <c r="T41" s="345"/>
    </row>
    <row r="42" spans="1:20" ht="53.25" customHeight="1" thickBot="1">
      <c r="A42" s="7" t="s">
        <v>38</v>
      </c>
      <c r="B42" s="12"/>
      <c r="C42" s="332">
        <f>E42*E5*6</f>
        <v>178.92599999999999</v>
      </c>
      <c r="D42" s="335">
        <f>E42*E5</f>
        <v>29.820999999999998</v>
      </c>
      <c r="E42" s="338">
        <v>0.01</v>
      </c>
      <c r="F42" s="329"/>
      <c r="P42" s="48"/>
      <c r="Q42" s="41"/>
      <c r="R42" s="343"/>
      <c r="S42" s="344"/>
      <c r="T42" s="345"/>
    </row>
    <row r="43" spans="1:20" ht="106.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49.5" customHeight="1" thickBot="1">
      <c r="A44" s="32" t="s">
        <v>40</v>
      </c>
      <c r="B44" s="28"/>
      <c r="C44" s="29">
        <f>C45+C48+C51+C56+C59</f>
        <v>69960.065999999992</v>
      </c>
      <c r="D44" s="36">
        <f>E44*E5</f>
        <v>11660.011</v>
      </c>
      <c r="E44" s="102">
        <f>E45+E48+E51+E56+E59</f>
        <v>3.91</v>
      </c>
      <c r="F44" s="144">
        <v>69960.070000000007</v>
      </c>
      <c r="G44" s="97"/>
      <c r="P44" s="55"/>
      <c r="Q44" s="44"/>
      <c r="R44" s="45"/>
      <c r="S44" s="56"/>
      <c r="T44" s="46"/>
    </row>
    <row r="45" spans="1:20" ht="38.25" customHeight="1" thickBot="1">
      <c r="A45" s="7" t="s">
        <v>41</v>
      </c>
      <c r="B45" s="6"/>
      <c r="C45" s="364">
        <f>E45*E5*6</f>
        <v>5009.9279999999999</v>
      </c>
      <c r="D45" s="371">
        <f>E45*E5</f>
        <v>834.98800000000006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34.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6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45.75" customHeight="1" thickBot="1">
      <c r="A48" s="7" t="s">
        <v>44</v>
      </c>
      <c r="B48" s="6"/>
      <c r="C48" s="332">
        <f>E48*E5*6</f>
        <v>21828.971999999998</v>
      </c>
      <c r="D48" s="335">
        <f>E48*E5</f>
        <v>3638.1619999999998</v>
      </c>
      <c r="E48" s="338">
        <v>1.22</v>
      </c>
      <c r="F48" s="329"/>
      <c r="P48" s="48"/>
      <c r="Q48" s="57"/>
      <c r="R48" s="343"/>
      <c r="S48" s="344"/>
      <c r="T48" s="345"/>
    </row>
    <row r="49" spans="1:20" ht="66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60.75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26.25" thickBot="1">
      <c r="A51" s="7" t="s">
        <v>49</v>
      </c>
      <c r="B51" s="6"/>
      <c r="C51" s="335">
        <f>E51*E5*6</f>
        <v>16103.34</v>
      </c>
      <c r="D51" s="335">
        <f>E51*E5</f>
        <v>2683.89</v>
      </c>
      <c r="E51" s="338">
        <v>0.9</v>
      </c>
      <c r="F51" s="329"/>
      <c r="P51" s="48"/>
      <c r="Q51" s="57"/>
      <c r="R51" s="344"/>
      <c r="S51" s="344"/>
      <c r="T51" s="345"/>
    </row>
    <row r="52" spans="1:20" ht="39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7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9.2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40.5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47.25" customHeight="1" thickBot="1">
      <c r="A56" s="7" t="s">
        <v>54</v>
      </c>
      <c r="B56" s="6"/>
      <c r="C56" s="335">
        <f>E56*E5*6</f>
        <v>4652.076</v>
      </c>
      <c r="D56" s="335">
        <f>E56*E5</f>
        <v>775.346</v>
      </c>
      <c r="E56" s="338">
        <v>0.26</v>
      </c>
      <c r="F56" s="329"/>
      <c r="P56" s="48"/>
      <c r="Q56" s="57"/>
      <c r="R56" s="344"/>
      <c r="S56" s="344"/>
      <c r="T56" s="345"/>
    </row>
    <row r="57" spans="1:20" ht="56.2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50.25" customHeight="1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33.75" customHeight="1" thickBot="1">
      <c r="A59" s="7" t="s">
        <v>118</v>
      </c>
      <c r="B59" s="89" t="s">
        <v>83</v>
      </c>
      <c r="C59" s="91">
        <f>E59*E5*6</f>
        <v>22365.75</v>
      </c>
      <c r="D59" s="91">
        <f>E59*E5</f>
        <v>3727.625</v>
      </c>
      <c r="E59" s="241">
        <v>1.25</v>
      </c>
      <c r="F59" s="108"/>
      <c r="P59" s="48"/>
      <c r="Q59" s="57"/>
      <c r="R59" s="87"/>
      <c r="S59" s="87"/>
      <c r="T59" s="88"/>
    </row>
    <row r="60" spans="1:20" s="31" customFormat="1" ht="42" customHeight="1" thickBot="1">
      <c r="A60" s="32" t="s">
        <v>60</v>
      </c>
      <c r="B60" s="90"/>
      <c r="C60" s="92">
        <f>C61+C67+C73+C78+C81</f>
        <v>111828.75</v>
      </c>
      <c r="D60" s="92">
        <f>E60*E5</f>
        <v>18638.125</v>
      </c>
      <c r="E60" s="105">
        <f>E61+E67+E73+E78+E81</f>
        <v>6.25</v>
      </c>
      <c r="F60" s="182">
        <v>111828.75</v>
      </c>
      <c r="G60" s="97"/>
      <c r="P60" s="55"/>
      <c r="Q60" s="44"/>
      <c r="R60" s="61"/>
      <c r="S60" s="61"/>
      <c r="T60" s="62"/>
    </row>
    <row r="61" spans="1:20" ht="45.75" customHeight="1">
      <c r="A61" s="153" t="s">
        <v>61</v>
      </c>
      <c r="B61" s="154"/>
      <c r="C61" s="336">
        <f>E61*E5*6</f>
        <v>32385.606</v>
      </c>
      <c r="D61" s="336">
        <f>E61*E5</f>
        <v>5397.6009999999997</v>
      </c>
      <c r="E61" s="339">
        <v>1.81</v>
      </c>
      <c r="F61" s="329"/>
      <c r="P61" s="48"/>
      <c r="Q61" s="41"/>
      <c r="R61" s="344"/>
      <c r="S61" s="344"/>
      <c r="T61" s="345"/>
    </row>
    <row r="62" spans="1:20" ht="63.75">
      <c r="A62" s="222" t="s">
        <v>62</v>
      </c>
      <c r="B62" s="147" t="s">
        <v>63</v>
      </c>
      <c r="C62" s="375"/>
      <c r="D62" s="336"/>
      <c r="E62" s="339"/>
      <c r="F62" s="330"/>
      <c r="P62" s="49"/>
      <c r="Q62" s="42"/>
      <c r="R62" s="344"/>
      <c r="S62" s="344"/>
      <c r="T62" s="345"/>
    </row>
    <row r="63" spans="1:20" ht="24" customHeight="1">
      <c r="A63" s="222" t="s">
        <v>123</v>
      </c>
      <c r="B63" s="147" t="s">
        <v>124</v>
      </c>
      <c r="C63" s="375"/>
      <c r="D63" s="336"/>
      <c r="E63" s="339"/>
      <c r="F63" s="330"/>
      <c r="P63" s="221"/>
      <c r="Q63" s="42"/>
      <c r="R63" s="344"/>
      <c r="S63" s="344"/>
      <c r="T63" s="345"/>
    </row>
    <row r="64" spans="1:20" ht="44.25" customHeight="1">
      <c r="A64" s="377" t="s">
        <v>92</v>
      </c>
      <c r="B64" s="379" t="s">
        <v>7</v>
      </c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15" hidden="1" customHeight="1">
      <c r="A65" s="378"/>
      <c r="B65" s="380"/>
      <c r="C65" s="375"/>
      <c r="D65" s="336"/>
      <c r="E65" s="339"/>
      <c r="F65" s="330"/>
      <c r="P65" s="49"/>
      <c r="Q65" s="41"/>
      <c r="R65" s="344"/>
      <c r="S65" s="344"/>
      <c r="T65" s="345"/>
    </row>
    <row r="66" spans="1:20" ht="36.75" customHeight="1" thickBot="1">
      <c r="A66" s="84" t="s">
        <v>65</v>
      </c>
      <c r="B66" s="86" t="s">
        <v>10</v>
      </c>
      <c r="C66" s="376"/>
      <c r="D66" s="337"/>
      <c r="E66" s="340"/>
      <c r="F66" s="331"/>
      <c r="P66" s="49"/>
      <c r="Q66" s="41"/>
      <c r="R66" s="344"/>
      <c r="S66" s="344"/>
      <c r="T66" s="345"/>
    </row>
    <row r="67" spans="1:20" ht="72" customHeight="1" thickBot="1">
      <c r="A67" s="7" t="s">
        <v>66</v>
      </c>
      <c r="B67" s="12"/>
      <c r="C67" s="335">
        <f>E67*E5*6</f>
        <v>28628.159999999996</v>
      </c>
      <c r="D67" s="335">
        <f>E67*E5</f>
        <v>4771.3599999999997</v>
      </c>
      <c r="E67" s="338">
        <v>1.6</v>
      </c>
      <c r="F67" s="329"/>
      <c r="P67" s="48"/>
      <c r="Q67" s="41"/>
      <c r="R67" s="344"/>
      <c r="S67" s="344"/>
      <c r="T67" s="345"/>
    </row>
    <row r="68" spans="1:20" ht="40.5" customHeight="1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5.5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27" customHeight="1" thickBot="1">
      <c r="A73" s="7" t="s">
        <v>73</v>
      </c>
      <c r="B73" s="12"/>
      <c r="C73" s="335">
        <f>E73*E5*6</f>
        <v>10735.56</v>
      </c>
      <c r="D73" s="335">
        <f>E73*E5</f>
        <v>1789.26</v>
      </c>
      <c r="E73" s="338">
        <v>0.6</v>
      </c>
      <c r="F73" s="329"/>
      <c r="P73" s="48"/>
      <c r="Q73" s="41"/>
      <c r="R73" s="344"/>
      <c r="S73" s="344"/>
      <c r="T73" s="345"/>
    </row>
    <row r="74" spans="1:20" ht="25.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7.7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E78*E5*6</f>
        <v>29164.937999999995</v>
      </c>
      <c r="D78" s="335">
        <f>E78*E5</f>
        <v>4860.8229999999994</v>
      </c>
      <c r="E78" s="338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71.25" customHeight="1" thickBot="1">
      <c r="A80" s="24" t="s">
        <v>81</v>
      </c>
      <c r="B80" s="4" t="s">
        <v>10</v>
      </c>
      <c r="C80" s="334"/>
      <c r="D80" s="337"/>
      <c r="E80" s="340"/>
      <c r="F80" s="331"/>
      <c r="P80" s="49"/>
      <c r="Q80" s="42"/>
      <c r="R80" s="343"/>
      <c r="S80" s="344"/>
      <c r="T80" s="345"/>
    </row>
    <row r="81" spans="1:20" ht="54.75" customHeight="1" thickBot="1">
      <c r="A81" s="7" t="s">
        <v>82</v>
      </c>
      <c r="B81" s="4" t="s">
        <v>83</v>
      </c>
      <c r="C81" s="25">
        <f>E81*E5*6</f>
        <v>10914.485999999999</v>
      </c>
      <c r="D81" s="25">
        <f>E81*E5</f>
        <v>1819.0809999999999</v>
      </c>
      <c r="E81" s="211">
        <v>0.61</v>
      </c>
      <c r="F81" s="108"/>
      <c r="I81" s="96"/>
      <c r="P81" s="48"/>
      <c r="Q81" s="42"/>
      <c r="R81" s="53"/>
      <c r="S81" s="53"/>
      <c r="T81" s="54"/>
    </row>
    <row r="82" spans="1:20" s="31" customFormat="1" ht="31.5" customHeight="1" thickBot="1">
      <c r="A82" s="27" t="s">
        <v>84</v>
      </c>
      <c r="B82" s="35"/>
      <c r="C82" s="34">
        <v>0</v>
      </c>
      <c r="D82" s="34">
        <v>0</v>
      </c>
      <c r="E82" s="212">
        <v>0</v>
      </c>
      <c r="F82" s="109"/>
      <c r="P82" s="43"/>
      <c r="Q82" s="63"/>
      <c r="R82" s="61"/>
      <c r="S82" s="61"/>
      <c r="T82" s="62"/>
    </row>
    <row r="83" spans="1:20" ht="25.5" customHeight="1" thickBot="1">
      <c r="A83" s="15" t="s">
        <v>85</v>
      </c>
      <c r="B83" s="12" t="s">
        <v>46</v>
      </c>
      <c r="C83" s="34">
        <f>D83*3</f>
        <v>2236.5749999999998</v>
      </c>
      <c r="D83" s="34">
        <f>E83*E5</f>
        <v>745.52499999999998</v>
      </c>
      <c r="E83" s="213">
        <v>0.25</v>
      </c>
      <c r="F83" s="202">
        <v>2236.58</v>
      </c>
      <c r="P83" s="64"/>
      <c r="Q83" s="41"/>
      <c r="R83" s="65"/>
      <c r="S83" s="65"/>
      <c r="T83" s="66"/>
    </row>
    <row r="84" spans="1:20" ht="84.75" customHeight="1" thickBot="1">
      <c r="A84" s="27" t="s">
        <v>119</v>
      </c>
      <c r="B84" s="94"/>
      <c r="C84" s="34">
        <v>0</v>
      </c>
      <c r="D84" s="34">
        <v>0</v>
      </c>
      <c r="E84" s="212">
        <v>0</v>
      </c>
      <c r="F84" s="108"/>
      <c r="I84" s="96"/>
      <c r="P84" s="64"/>
      <c r="Q84" s="41"/>
      <c r="R84" s="65"/>
      <c r="S84" s="65"/>
      <c r="T84" s="66"/>
    </row>
    <row r="85" spans="1:20" ht="84.75" customHeight="1" thickBot="1">
      <c r="A85" s="27" t="s">
        <v>126</v>
      </c>
      <c r="B85" s="94"/>
      <c r="C85" s="36">
        <v>5963.11</v>
      </c>
      <c r="D85" s="36"/>
      <c r="E85" s="106"/>
      <c r="F85" s="143">
        <v>5963.11</v>
      </c>
      <c r="I85" s="96"/>
      <c r="P85" s="64"/>
      <c r="Q85" s="41"/>
      <c r="R85" s="65"/>
      <c r="S85" s="65"/>
      <c r="T85" s="66"/>
    </row>
    <row r="86" spans="1:20" ht="84.75" customHeight="1" thickBot="1">
      <c r="A86" s="27" t="s">
        <v>129</v>
      </c>
      <c r="B86" s="94"/>
      <c r="C86" s="36">
        <v>715.82</v>
      </c>
      <c r="D86" s="34"/>
      <c r="E86" s="106"/>
      <c r="F86" s="143">
        <v>715.82</v>
      </c>
      <c r="I86" s="96"/>
      <c r="P86" s="64"/>
      <c r="Q86" s="41"/>
      <c r="R86" s="65"/>
      <c r="S86" s="65"/>
      <c r="T86" s="66"/>
    </row>
    <row r="87" spans="1:20" ht="84.75" customHeight="1" thickBot="1">
      <c r="A87" s="27" t="s">
        <v>136</v>
      </c>
      <c r="B87" s="94"/>
      <c r="C87" s="36">
        <v>105.96</v>
      </c>
      <c r="D87" s="34"/>
      <c r="E87" s="106"/>
      <c r="F87" s="143">
        <v>105.96</v>
      </c>
      <c r="I87" s="96"/>
      <c r="P87" s="64"/>
      <c r="Q87" s="41"/>
      <c r="R87" s="65"/>
      <c r="S87" s="65"/>
      <c r="T87" s="66"/>
    </row>
    <row r="88" spans="1:20" ht="30.75" customHeight="1" thickBot="1">
      <c r="A88" s="5" t="s">
        <v>86</v>
      </c>
      <c r="B88" s="16"/>
      <c r="C88" s="26">
        <f>C87+C86+C85+C83+C60+C44+C8</f>
        <v>227669.03699999998</v>
      </c>
      <c r="D88" s="26">
        <f>D82+D60+D44+D8+D83</f>
        <v>37186.786999999997</v>
      </c>
      <c r="E88" s="107">
        <f>E82+E60+E44+E8+E83</f>
        <v>12.469999999999999</v>
      </c>
      <c r="F88" s="266">
        <f>F87+F86+F85+F83+F60+F44+F8</f>
        <v>227669.05000000002</v>
      </c>
      <c r="I88" s="96"/>
      <c r="P88" s="67"/>
      <c r="Q88" s="68"/>
      <c r="R88" s="65"/>
      <c r="S88" s="65"/>
      <c r="T88" s="66"/>
    </row>
    <row r="89" spans="1:20" ht="16.5">
      <c r="A89" s="396" t="s">
        <v>132</v>
      </c>
      <c r="B89" s="365"/>
      <c r="C89" s="365"/>
      <c r="D89" s="365"/>
      <c r="E89" s="420"/>
      <c r="F89" s="268">
        <v>113133.21</v>
      </c>
    </row>
    <row r="90" spans="1:20" ht="16.5">
      <c r="A90" s="396" t="s">
        <v>133</v>
      </c>
      <c r="B90" s="365"/>
      <c r="C90" s="365"/>
      <c r="D90" s="365"/>
      <c r="E90" s="365"/>
      <c r="F90" s="268">
        <v>237671.12</v>
      </c>
    </row>
    <row r="91" spans="1:20" ht="16.5">
      <c r="A91" s="396" t="s">
        <v>134</v>
      </c>
      <c r="B91" s="365"/>
      <c r="C91" s="365"/>
      <c r="D91" s="365"/>
      <c r="E91" s="365"/>
      <c r="F91" s="268">
        <v>103131.14</v>
      </c>
    </row>
    <row r="92" spans="1:20" ht="16.5">
      <c r="A92" s="218"/>
      <c r="B92" s="219"/>
      <c r="C92" s="219"/>
      <c r="D92" s="219"/>
      <c r="E92" s="219"/>
      <c r="F92" s="220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28">
    <mergeCell ref="F9:F13"/>
    <mergeCell ref="F14:F16"/>
    <mergeCell ref="F17:F19"/>
    <mergeCell ref="F20:F25"/>
    <mergeCell ref="F26:F29"/>
    <mergeCell ref="F30:F35"/>
    <mergeCell ref="F36:F38"/>
    <mergeCell ref="F40:F41"/>
    <mergeCell ref="F42:F43"/>
    <mergeCell ref="A64:A65"/>
    <mergeCell ref="B64:B65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45:F47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C56:C58"/>
    <mergeCell ref="D56:D58"/>
    <mergeCell ref="E56:E58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56:F58"/>
    <mergeCell ref="F61:F66"/>
    <mergeCell ref="F67:F72"/>
    <mergeCell ref="A89:E89"/>
    <mergeCell ref="A90:E90"/>
    <mergeCell ref="A91:E91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95"/>
  <sheetViews>
    <sheetView topLeftCell="A81" workbookViewId="0">
      <selection sqref="A1:F95"/>
    </sheetView>
  </sheetViews>
  <sheetFormatPr defaultRowHeight="15"/>
  <cols>
    <col min="1" max="1" width="77.140625" style="1" customWidth="1"/>
    <col min="2" max="2" width="15.7109375" style="69" customWidth="1"/>
    <col min="3" max="3" width="10.5703125" style="1" customWidth="1"/>
    <col min="4" max="4" width="10.7109375" style="1" customWidth="1"/>
    <col min="5" max="5" width="11.5703125" style="1" customWidth="1"/>
    <col min="6" max="6" width="14.85546875" style="1" customWidth="1"/>
    <col min="7" max="7" width="9.5703125" style="1" bestFit="1" customWidth="1"/>
    <col min="8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116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1991.5</v>
      </c>
      <c r="E5" s="23">
        <v>1991.5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98.25" customHeight="1" thickBot="1">
      <c r="A8" s="27" t="s">
        <v>3</v>
      </c>
      <c r="B8" s="28"/>
      <c r="C8" s="29">
        <f>D8*6</f>
        <v>24614.939999999995</v>
      </c>
      <c r="D8" s="29">
        <f>E8*E5</f>
        <v>4102.4899999999989</v>
      </c>
      <c r="E8" s="102">
        <f>E9+E14+E17+E20+E26+E30+E36+E39+E40+E42</f>
        <v>2.0599999999999996</v>
      </c>
      <c r="F8" s="144">
        <v>24614.94</v>
      </c>
      <c r="P8" s="43"/>
      <c r="Q8" s="44"/>
      <c r="R8" s="45"/>
      <c r="S8" s="45"/>
      <c r="T8" s="46"/>
      <c r="U8" s="47"/>
    </row>
    <row r="9" spans="1:21" ht="39" customHeight="1" thickBot="1">
      <c r="A9" s="7" t="s">
        <v>4</v>
      </c>
      <c r="B9" s="4"/>
      <c r="C9" s="355">
        <f>D9*6</f>
        <v>716.93999999999994</v>
      </c>
      <c r="D9" s="358">
        <f>E9*E5</f>
        <v>119.49</v>
      </c>
      <c r="E9" s="361">
        <v>0.06</v>
      </c>
      <c r="F9" s="329"/>
      <c r="P9" s="48"/>
      <c r="Q9" s="42"/>
      <c r="R9" s="352"/>
      <c r="S9" s="353"/>
      <c r="T9" s="354"/>
    </row>
    <row r="10" spans="1:21" ht="33.7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28.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48.7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48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5.25" customHeight="1" thickBot="1">
      <c r="A14" s="7" t="s">
        <v>11</v>
      </c>
      <c r="B14" s="4"/>
      <c r="C14" s="335">
        <f>D14*6</f>
        <v>955.92</v>
      </c>
      <c r="D14" s="335">
        <f>E14*E5</f>
        <v>159.32</v>
      </c>
      <c r="E14" s="338">
        <v>0.08</v>
      </c>
      <c r="F14" s="329"/>
      <c r="P14" s="48"/>
      <c r="Q14" s="42"/>
      <c r="R14" s="344"/>
      <c r="S14" s="344"/>
      <c r="T14" s="345"/>
    </row>
    <row r="15" spans="1:21" ht="124.5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57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9.5" customHeight="1" thickBot="1">
      <c r="A17" s="7" t="s">
        <v>14</v>
      </c>
      <c r="B17" s="4"/>
      <c r="C17" s="332">
        <f>D17*6</f>
        <v>238.98</v>
      </c>
      <c r="D17" s="335">
        <f>E17*E5</f>
        <v>39.83</v>
      </c>
      <c r="E17" s="338">
        <v>0.02</v>
      </c>
      <c r="F17" s="108"/>
      <c r="P17" s="48"/>
      <c r="Q17" s="42"/>
      <c r="R17" s="343"/>
      <c r="S17" s="344"/>
      <c r="T17" s="345"/>
    </row>
    <row r="18" spans="1:20" ht="106.5" customHeight="1" thickBot="1">
      <c r="A18" s="24" t="s">
        <v>15</v>
      </c>
      <c r="B18" s="9" t="s">
        <v>7</v>
      </c>
      <c r="C18" s="333"/>
      <c r="D18" s="336"/>
      <c r="E18" s="339"/>
      <c r="F18" s="329"/>
      <c r="P18" s="49"/>
      <c r="Q18" s="50"/>
      <c r="R18" s="343"/>
      <c r="S18" s="344"/>
      <c r="T18" s="345"/>
    </row>
    <row r="19" spans="1:20" ht="48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37.5" customHeight="1" thickBot="1">
      <c r="A20" s="7" t="s">
        <v>17</v>
      </c>
      <c r="B20" s="4"/>
      <c r="C20" s="335">
        <f>D20*6</f>
        <v>17326.05</v>
      </c>
      <c r="D20" s="335">
        <f>E20*E5</f>
        <v>2887.6749999999997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72" customHeight="1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1.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3.7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59.25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35.25" customHeight="1" thickBot="1">
      <c r="A26" s="7" t="s">
        <v>23</v>
      </c>
      <c r="B26" s="4"/>
      <c r="C26" s="335">
        <f>D26*6</f>
        <v>955.92</v>
      </c>
      <c r="D26" s="335">
        <f>E26*E5</f>
        <v>159.32</v>
      </c>
      <c r="E26" s="338">
        <v>0.08</v>
      </c>
      <c r="F26" s="329"/>
      <c r="P26" s="48"/>
      <c r="Q26" s="42"/>
      <c r="R26" s="344"/>
      <c r="S26" s="344"/>
      <c r="T26" s="345"/>
    </row>
    <row r="27" spans="1:20" ht="4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6.25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45.75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1.25" customHeight="1" thickBot="1">
      <c r="A30" s="7" t="s">
        <v>26</v>
      </c>
      <c r="B30" s="4"/>
      <c r="C30" s="332">
        <f>D30*6</f>
        <v>3704.19</v>
      </c>
      <c r="D30" s="335">
        <f>E30*E5</f>
        <v>617.36500000000001</v>
      </c>
      <c r="E30" s="338">
        <v>0.31</v>
      </c>
      <c r="F30" s="329"/>
      <c r="P30" s="48"/>
      <c r="Q30" s="42"/>
      <c r="R30" s="343"/>
      <c r="S30" s="344"/>
      <c r="T30" s="345"/>
    </row>
    <row r="31" spans="1:20" ht="43.5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4.2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49.5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55.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8.7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44.25" customHeight="1" thickBot="1">
      <c r="A36" s="7" t="s">
        <v>32</v>
      </c>
      <c r="B36" s="4"/>
      <c r="C36" s="332">
        <f>D36*6</f>
        <v>238.98</v>
      </c>
      <c r="D36" s="335">
        <f>E36*E5</f>
        <v>39.83</v>
      </c>
      <c r="E36" s="338">
        <v>0.02</v>
      </c>
      <c r="F36" s="329"/>
      <c r="P36" s="48"/>
      <c r="Q36" s="42"/>
      <c r="R36" s="343"/>
      <c r="S36" s="344"/>
      <c r="T36" s="345"/>
    </row>
    <row r="37" spans="1:20" ht="64.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48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78.75" customHeight="1" thickBot="1">
      <c r="A39" s="7" t="s">
        <v>35</v>
      </c>
      <c r="B39" s="4" t="s">
        <v>34</v>
      </c>
      <c r="C39" s="25">
        <f>D39*6</f>
        <v>119.49</v>
      </c>
      <c r="D39" s="25">
        <f>E39*E5</f>
        <v>19.914999999999999</v>
      </c>
      <c r="E39" s="103">
        <v>0.01</v>
      </c>
      <c r="F39" s="108"/>
      <c r="P39" s="48"/>
      <c r="Q39" s="42"/>
      <c r="R39" s="53"/>
      <c r="S39" s="53"/>
      <c r="T39" s="54"/>
    </row>
    <row r="40" spans="1:20" ht="45.75" customHeight="1" thickBot="1">
      <c r="A40" s="7" t="s">
        <v>36</v>
      </c>
      <c r="B40" s="4"/>
      <c r="C40" s="364">
        <f>D40*6</f>
        <v>238.98</v>
      </c>
      <c r="D40" s="341">
        <f>E40*E5</f>
        <v>39.83</v>
      </c>
      <c r="E40" s="342">
        <v>0.02</v>
      </c>
      <c r="F40" s="108"/>
      <c r="P40" s="48"/>
      <c r="Q40" s="42"/>
      <c r="R40" s="343"/>
      <c r="S40" s="344"/>
      <c r="T40" s="345"/>
    </row>
    <row r="41" spans="1:20" ht="68.25" customHeight="1" thickBot="1">
      <c r="A41" s="24" t="s">
        <v>37</v>
      </c>
      <c r="B41" s="4" t="s">
        <v>34</v>
      </c>
      <c r="C41" s="334"/>
      <c r="D41" s="337"/>
      <c r="E41" s="340"/>
      <c r="F41" s="108"/>
      <c r="P41" s="49"/>
      <c r="Q41" s="42"/>
      <c r="R41" s="343"/>
      <c r="S41" s="344"/>
      <c r="T41" s="345"/>
    </row>
    <row r="42" spans="1:20" ht="54" customHeight="1" thickBot="1">
      <c r="A42" s="7" t="s">
        <v>38</v>
      </c>
      <c r="B42" s="12"/>
      <c r="C42" s="332">
        <f>E42*E5*6</f>
        <v>119.49</v>
      </c>
      <c r="D42" s="335">
        <f>E42*E5</f>
        <v>19.914999999999999</v>
      </c>
      <c r="E42" s="338">
        <v>0.01</v>
      </c>
      <c r="F42" s="329"/>
      <c r="P42" s="48"/>
      <c r="Q42" s="41"/>
      <c r="R42" s="343"/>
      <c r="S42" s="344"/>
      <c r="T42" s="345"/>
    </row>
    <row r="43" spans="1:20" ht="107.2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37.5" customHeight="1" thickBot="1">
      <c r="A44" s="32" t="s">
        <v>40</v>
      </c>
      <c r="B44" s="28"/>
      <c r="C44" s="29">
        <f>C45+C48+C51+C56+C59</f>
        <v>46720.59</v>
      </c>
      <c r="D44" s="36">
        <f>E44*E5</f>
        <v>7786.7650000000003</v>
      </c>
      <c r="E44" s="102">
        <f>E45+E48+E51+E56+E59</f>
        <v>3.91</v>
      </c>
      <c r="F44" s="144">
        <v>46720.59</v>
      </c>
      <c r="P44" s="55"/>
      <c r="Q44" s="44"/>
      <c r="R44" s="45"/>
      <c r="S44" s="56"/>
      <c r="T44" s="46"/>
    </row>
    <row r="45" spans="1:20" ht="39.75" customHeight="1" thickBot="1">
      <c r="A45" s="7" t="s">
        <v>41</v>
      </c>
      <c r="B45" s="6"/>
      <c r="C45" s="364">
        <f>D45*6</f>
        <v>3345.7200000000003</v>
      </c>
      <c r="D45" s="371">
        <f>E45*E5</f>
        <v>557.62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25.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63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39.75" customHeight="1" thickBot="1">
      <c r="A48" s="7" t="s">
        <v>44</v>
      </c>
      <c r="B48" s="6"/>
      <c r="C48" s="332">
        <f>D48*6</f>
        <v>14577.78</v>
      </c>
      <c r="D48" s="335">
        <f>E48*E5</f>
        <v>2429.63</v>
      </c>
      <c r="E48" s="338">
        <v>1.22</v>
      </c>
      <c r="F48" s="329"/>
      <c r="P48" s="48"/>
      <c r="Q48" s="57"/>
      <c r="R48" s="343"/>
      <c r="S48" s="344"/>
      <c r="T48" s="345"/>
    </row>
    <row r="49" spans="1:20" ht="72.7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72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38.25" customHeight="1" thickBot="1">
      <c r="A51" s="7" t="s">
        <v>49</v>
      </c>
      <c r="B51" s="6"/>
      <c r="C51" s="335">
        <f>D51*6</f>
        <v>10754.1</v>
      </c>
      <c r="D51" s="335">
        <f>E51*E5</f>
        <v>1792.3500000000001</v>
      </c>
      <c r="E51" s="338">
        <v>0.9</v>
      </c>
      <c r="F51" s="329"/>
      <c r="P51" s="48"/>
      <c r="Q51" s="57"/>
      <c r="R51" s="344"/>
      <c r="S51" s="344"/>
      <c r="T51" s="345"/>
    </row>
    <row r="52" spans="1:20" ht="37.5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25.5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30.7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40.5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43.5" customHeight="1" thickBot="1">
      <c r="A56" s="7" t="s">
        <v>54</v>
      </c>
      <c r="B56" s="6"/>
      <c r="C56" s="335">
        <f>D56*6</f>
        <v>3106.74</v>
      </c>
      <c r="D56" s="335">
        <f>E56*E5</f>
        <v>517.79</v>
      </c>
      <c r="E56" s="338">
        <v>0.26</v>
      </c>
      <c r="F56" s="329"/>
      <c r="P56" s="48"/>
      <c r="Q56" s="57"/>
      <c r="R56" s="344"/>
      <c r="S56" s="344"/>
      <c r="T56" s="345"/>
    </row>
    <row r="57" spans="1:20" ht="60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28.5" customHeight="1" thickBot="1">
      <c r="A59" s="7" t="s">
        <v>118</v>
      </c>
      <c r="B59" s="89" t="s">
        <v>83</v>
      </c>
      <c r="C59" s="91">
        <f>E59*E5*6</f>
        <v>14936.25</v>
      </c>
      <c r="D59" s="91">
        <f>E59*E5</f>
        <v>2489.375</v>
      </c>
      <c r="E59" s="241">
        <v>1.25</v>
      </c>
      <c r="F59" s="108"/>
      <c r="P59" s="48"/>
      <c r="Q59" s="57"/>
      <c r="R59" s="87"/>
      <c r="S59" s="87"/>
      <c r="T59" s="88"/>
    </row>
    <row r="60" spans="1:20" s="31" customFormat="1" ht="36.75" customHeight="1" thickBot="1">
      <c r="A60" s="32" t="s">
        <v>60</v>
      </c>
      <c r="B60" s="90"/>
      <c r="C60" s="92">
        <f>C61+C67+C73+C78+C81</f>
        <v>74681.25</v>
      </c>
      <c r="D60" s="92">
        <f>E60*E5</f>
        <v>12446.875</v>
      </c>
      <c r="E60" s="105">
        <f>E61+E67+E73+E78+E81</f>
        <v>6.25</v>
      </c>
      <c r="F60" s="182">
        <v>74681.25</v>
      </c>
      <c r="G60" s="97"/>
      <c r="P60" s="55"/>
      <c r="Q60" s="44"/>
      <c r="R60" s="61"/>
      <c r="S60" s="61"/>
      <c r="T60" s="62"/>
    </row>
    <row r="61" spans="1:20" ht="39" customHeight="1" thickBot="1">
      <c r="A61" s="7" t="s">
        <v>61</v>
      </c>
      <c r="B61" s="12"/>
      <c r="C61" s="336">
        <f>D61*6</f>
        <v>21627.690000000002</v>
      </c>
      <c r="D61" s="336">
        <f>E61*E5</f>
        <v>3604.6150000000002</v>
      </c>
      <c r="E61" s="339">
        <v>1.81</v>
      </c>
      <c r="F61" s="329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 ht="15.75" thickBot="1">
      <c r="A63" s="222" t="s">
        <v>123</v>
      </c>
      <c r="B63" s="147" t="s">
        <v>124</v>
      </c>
      <c r="C63" s="336"/>
      <c r="D63" s="336"/>
      <c r="E63" s="339"/>
      <c r="F63" s="330"/>
      <c r="P63" s="221"/>
      <c r="Q63" s="42"/>
      <c r="R63" s="344"/>
      <c r="S63" s="344"/>
      <c r="T63" s="345"/>
    </row>
    <row r="64" spans="1:20" ht="59.25" customHeight="1">
      <c r="A64" s="347" t="s">
        <v>91</v>
      </c>
      <c r="B64" s="366" t="s">
        <v>7</v>
      </c>
      <c r="C64" s="336"/>
      <c r="D64" s="336"/>
      <c r="E64" s="339"/>
      <c r="F64" s="330"/>
      <c r="P64" s="49"/>
      <c r="Q64" s="41"/>
      <c r="R64" s="344"/>
      <c r="S64" s="344"/>
      <c r="T64" s="345"/>
    </row>
    <row r="65" spans="1:20" ht="4.5" customHeight="1" thickBot="1">
      <c r="A65" s="349"/>
      <c r="B65" s="367"/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 ht="33" customHeight="1" thickBot="1">
      <c r="A66" s="24" t="s">
        <v>65</v>
      </c>
      <c r="B66" s="12" t="s">
        <v>10</v>
      </c>
      <c r="C66" s="337"/>
      <c r="D66" s="337"/>
      <c r="E66" s="340"/>
      <c r="F66" s="331"/>
      <c r="P66" s="49"/>
      <c r="Q66" s="41"/>
      <c r="R66" s="344"/>
      <c r="S66" s="344"/>
      <c r="T66" s="345"/>
    </row>
    <row r="67" spans="1:20" ht="74.25" customHeight="1" thickBot="1">
      <c r="A67" s="7" t="s">
        <v>66</v>
      </c>
      <c r="B67" s="12"/>
      <c r="C67" s="335">
        <f>D67*6</f>
        <v>19118.400000000001</v>
      </c>
      <c r="D67" s="335">
        <f>E67*E5</f>
        <v>3186.4</v>
      </c>
      <c r="E67" s="338">
        <v>1.6</v>
      </c>
      <c r="F67" s="329"/>
      <c r="P67" s="48"/>
      <c r="Q67" s="41"/>
      <c r="R67" s="344"/>
      <c r="S67" s="344"/>
      <c r="T67" s="345"/>
    </row>
    <row r="68" spans="1:20" ht="39.75" customHeight="1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38.25" customHeight="1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4.5" customHeight="1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8.5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34.5" customHeight="1" thickBot="1">
      <c r="A73" s="7" t="s">
        <v>73</v>
      </c>
      <c r="B73" s="12"/>
      <c r="C73" s="335">
        <f>D73*6</f>
        <v>7169.4</v>
      </c>
      <c r="D73" s="335">
        <f>E73*E5</f>
        <v>1194.8999999999999</v>
      </c>
      <c r="E73" s="338">
        <v>0.6</v>
      </c>
      <c r="F73" s="329"/>
      <c r="P73" s="48"/>
      <c r="Q73" s="41"/>
      <c r="R73" s="344"/>
      <c r="S73" s="344"/>
      <c r="T73" s="345"/>
    </row>
    <row r="74" spans="1:20" ht="36.7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34.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37.5" customHeight="1" thickBot="1">
      <c r="A78" s="7" t="s">
        <v>78</v>
      </c>
      <c r="B78" s="6"/>
      <c r="C78" s="332">
        <f>E78*E5*6</f>
        <v>19476.87</v>
      </c>
      <c r="D78" s="335">
        <f>E78*E5</f>
        <v>3246.145</v>
      </c>
      <c r="E78" s="338">
        <v>1.63</v>
      </c>
      <c r="F78" s="329"/>
      <c r="P78" s="48"/>
      <c r="Q78" s="57"/>
      <c r="R78" s="343"/>
      <c r="S78" s="344"/>
      <c r="T78" s="345"/>
    </row>
    <row r="79" spans="1:20" ht="33" customHeight="1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73.5" customHeight="1" thickBot="1">
      <c r="A80" s="24" t="s">
        <v>81</v>
      </c>
      <c r="B80" s="4" t="s">
        <v>10</v>
      </c>
      <c r="C80" s="334"/>
      <c r="D80" s="337"/>
      <c r="E80" s="339"/>
      <c r="F80" s="331"/>
      <c r="P80" s="49"/>
      <c r="Q80" s="42"/>
      <c r="R80" s="343"/>
      <c r="S80" s="344"/>
      <c r="T80" s="345"/>
    </row>
    <row r="81" spans="1:20" ht="61.5" customHeight="1" thickBot="1">
      <c r="A81" s="7" t="s">
        <v>82</v>
      </c>
      <c r="B81" s="4" t="s">
        <v>83</v>
      </c>
      <c r="C81" s="25">
        <f>E81*E5*6</f>
        <v>7288.89</v>
      </c>
      <c r="D81" s="231">
        <f>E81*E5</f>
        <v>1214.8150000000001</v>
      </c>
      <c r="E81" s="241">
        <v>0.61</v>
      </c>
      <c r="F81" s="108"/>
      <c r="H81" s="96"/>
      <c r="P81" s="48"/>
      <c r="Q81" s="42"/>
      <c r="R81" s="53"/>
      <c r="S81" s="53"/>
      <c r="T81" s="54"/>
    </row>
    <row r="82" spans="1:20" s="31" customFormat="1" ht="33" customHeight="1" thickBot="1">
      <c r="A82" s="27" t="s">
        <v>84</v>
      </c>
      <c r="B82" s="35"/>
      <c r="C82" s="34">
        <f>D82*3</f>
        <v>1493.625</v>
      </c>
      <c r="D82" s="232">
        <f>E82*E5</f>
        <v>497.875</v>
      </c>
      <c r="E82" s="105">
        <v>0.25</v>
      </c>
      <c r="F82" s="182">
        <v>1493.63</v>
      </c>
      <c r="P82" s="43"/>
      <c r="Q82" s="63"/>
      <c r="R82" s="61"/>
      <c r="S82" s="61"/>
      <c r="T82" s="62"/>
    </row>
    <row r="83" spans="1:20" ht="33" customHeight="1" thickBot="1">
      <c r="A83" s="15" t="s">
        <v>85</v>
      </c>
      <c r="B83" s="12" t="s">
        <v>46</v>
      </c>
      <c r="C83" s="34">
        <v>0</v>
      </c>
      <c r="D83" s="232">
        <v>0</v>
      </c>
      <c r="E83" s="242">
        <v>0</v>
      </c>
      <c r="F83" s="108"/>
      <c r="P83" s="64"/>
      <c r="Q83" s="41"/>
      <c r="R83" s="65"/>
      <c r="S83" s="65"/>
      <c r="T83" s="66"/>
    </row>
    <row r="84" spans="1:20" ht="67.5" customHeight="1" thickBot="1">
      <c r="A84" s="27" t="s">
        <v>119</v>
      </c>
      <c r="B84" s="94"/>
      <c r="C84" s="34">
        <v>0</v>
      </c>
      <c r="D84" s="61">
        <v>0</v>
      </c>
      <c r="E84" s="275">
        <v>0</v>
      </c>
      <c r="F84" s="108"/>
      <c r="P84" s="64"/>
      <c r="Q84" s="41"/>
      <c r="R84" s="65"/>
      <c r="S84" s="65"/>
      <c r="T84" s="66"/>
    </row>
    <row r="85" spans="1:20" ht="67.5" customHeight="1" thickBot="1">
      <c r="A85" s="27" t="s">
        <v>126</v>
      </c>
      <c r="B85" s="94"/>
      <c r="C85" s="56">
        <v>4481.22</v>
      </c>
      <c r="D85" s="200"/>
      <c r="E85" s="285"/>
      <c r="F85" s="217">
        <v>4481.22</v>
      </c>
      <c r="P85" s="64"/>
      <c r="Q85" s="41"/>
      <c r="R85" s="65"/>
      <c r="S85" s="65"/>
      <c r="T85" s="66"/>
    </row>
    <row r="86" spans="1:20" ht="67.5" customHeight="1" thickBot="1">
      <c r="A86" s="27" t="s">
        <v>129</v>
      </c>
      <c r="B86" s="284"/>
      <c r="C86" s="286">
        <v>358.68</v>
      </c>
      <c r="D86" s="92"/>
      <c r="E86" s="93"/>
      <c r="F86" s="217">
        <v>358.68</v>
      </c>
      <c r="P86" s="64"/>
      <c r="Q86" s="41"/>
      <c r="R86" s="65"/>
      <c r="S86" s="65"/>
      <c r="T86" s="66"/>
    </row>
    <row r="87" spans="1:20" ht="30.75" customHeight="1" thickBot="1">
      <c r="A87" s="5" t="s">
        <v>86</v>
      </c>
      <c r="B87" s="16"/>
      <c r="C87" s="26">
        <f>C86+C85+C82+C60+C44+C8</f>
        <v>152350.30499999999</v>
      </c>
      <c r="D87" s="26">
        <f>D82+D60+D44+D8</f>
        <v>24834.004999999997</v>
      </c>
      <c r="E87" s="204">
        <f>E82+E60+E44+E8</f>
        <v>12.469999999999999</v>
      </c>
      <c r="F87" s="236">
        <f>F82+F60+F44+F8+F85+F86</f>
        <v>152350.31</v>
      </c>
      <c r="G87" s="96"/>
      <c r="P87" s="67"/>
      <c r="Q87" s="68"/>
      <c r="R87" s="65"/>
      <c r="S87" s="65"/>
      <c r="T87" s="66"/>
    </row>
    <row r="88" spans="1:20" ht="16.5">
      <c r="A88" s="396" t="s">
        <v>132</v>
      </c>
      <c r="B88" s="365"/>
      <c r="C88" s="365"/>
      <c r="D88" s="365"/>
      <c r="E88" s="420"/>
      <c r="F88" s="268">
        <v>74766.73</v>
      </c>
      <c r="I88" s="96"/>
    </row>
    <row r="89" spans="1:20" ht="16.5">
      <c r="A89" s="396" t="s">
        <v>133</v>
      </c>
      <c r="B89" s="365"/>
      <c r="C89" s="365"/>
      <c r="D89" s="365"/>
      <c r="E89" s="365"/>
      <c r="F89" s="268">
        <v>145833.79</v>
      </c>
    </row>
    <row r="90" spans="1:20" ht="16.5">
      <c r="A90" s="396" t="s">
        <v>134</v>
      </c>
      <c r="B90" s="365"/>
      <c r="C90" s="365"/>
      <c r="D90" s="365"/>
      <c r="E90" s="365"/>
      <c r="F90" s="268">
        <v>81283.25</v>
      </c>
    </row>
    <row r="91" spans="1:20" ht="16.5">
      <c r="A91" s="218"/>
      <c r="B91" s="219"/>
      <c r="C91" s="219"/>
      <c r="D91" s="219"/>
      <c r="E91" s="219"/>
      <c r="F91" s="220"/>
    </row>
    <row r="93" spans="1:20">
      <c r="A93" s="137" t="s">
        <v>121</v>
      </c>
    </row>
    <row r="94" spans="1:20">
      <c r="A94" s="137"/>
    </row>
    <row r="95" spans="1:20">
      <c r="A95" s="137" t="s">
        <v>122</v>
      </c>
    </row>
  </sheetData>
  <mergeCells count="127">
    <mergeCell ref="A64:A65"/>
    <mergeCell ref="B64:B65"/>
    <mergeCell ref="C14:C16"/>
    <mergeCell ref="D14:D16"/>
    <mergeCell ref="E14:E16"/>
    <mergeCell ref="C20:C25"/>
    <mergeCell ref="D20:D25"/>
    <mergeCell ref="E20:E25"/>
    <mergeCell ref="C30:C35"/>
    <mergeCell ref="D30:D35"/>
    <mergeCell ref="E30:E35"/>
    <mergeCell ref="C40:C41"/>
    <mergeCell ref="D40:D41"/>
    <mergeCell ref="E40:E41"/>
    <mergeCell ref="C45:C47"/>
    <mergeCell ref="D45:D47"/>
    <mergeCell ref="E45:E47"/>
    <mergeCell ref="C51:C55"/>
    <mergeCell ref="D51:D55"/>
    <mergeCell ref="E51:E55"/>
    <mergeCell ref="C56:C58"/>
    <mergeCell ref="D56:D58"/>
    <mergeCell ref="E56:E58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F9:F13"/>
    <mergeCell ref="F14:F16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F18:F19"/>
    <mergeCell ref="F20:F2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F26:F29"/>
    <mergeCell ref="F30:F35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F36:F38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45:F47"/>
    <mergeCell ref="F42:F43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56:F58"/>
    <mergeCell ref="F61:F66"/>
    <mergeCell ref="F67:F72"/>
    <mergeCell ref="A88:E88"/>
    <mergeCell ref="A89:E89"/>
    <mergeCell ref="A90:E90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95"/>
  <sheetViews>
    <sheetView topLeftCell="A77" workbookViewId="0">
      <selection activeCell="G80" sqref="G80"/>
    </sheetView>
  </sheetViews>
  <sheetFormatPr defaultRowHeight="15"/>
  <cols>
    <col min="1" max="1" width="75" style="1" customWidth="1"/>
    <col min="2" max="2" width="15.28515625" style="69" customWidth="1"/>
    <col min="3" max="3" width="12.85546875" style="1" customWidth="1"/>
    <col min="4" max="5" width="10.7109375" style="1" customWidth="1"/>
    <col min="6" max="6" width="15.140625" style="1" customWidth="1"/>
    <col min="7" max="7" width="9.5703125" style="1" bestFit="1" customWidth="1"/>
    <col min="8" max="8" width="9.140625" style="1"/>
    <col min="9" max="9" width="12.28515625" style="1" customWidth="1"/>
    <col min="10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117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1599.6</v>
      </c>
      <c r="E5" s="23">
        <v>1599.6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2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4">
        <v>5</v>
      </c>
      <c r="F7" s="214">
        <v>6</v>
      </c>
      <c r="P7" s="41"/>
      <c r="Q7" s="42"/>
      <c r="R7" s="42"/>
      <c r="S7" s="42"/>
      <c r="T7" s="42"/>
      <c r="U7" s="38"/>
    </row>
    <row r="8" spans="1:21" s="31" customFormat="1" ht="90" customHeight="1" thickBot="1">
      <c r="A8" s="27" t="s">
        <v>3</v>
      </c>
      <c r="B8" s="28"/>
      <c r="C8" s="29">
        <f>D8*6</f>
        <v>19771.055999999993</v>
      </c>
      <c r="D8" s="29">
        <f>E8*E5</f>
        <v>3295.175999999999</v>
      </c>
      <c r="E8" s="102">
        <f>E9+E14+E17+E20+E26+E30+E36+E39+E40+E42</f>
        <v>2.0599999999999996</v>
      </c>
      <c r="F8" s="144">
        <v>19771.060000000001</v>
      </c>
      <c r="P8" s="43"/>
      <c r="Q8" s="44"/>
      <c r="R8" s="45"/>
      <c r="S8" s="45"/>
      <c r="T8" s="46"/>
      <c r="U8" s="47"/>
    </row>
    <row r="9" spans="1:21" ht="31.5" customHeight="1" thickBot="1">
      <c r="A9" s="7" t="s">
        <v>4</v>
      </c>
      <c r="B9" s="4"/>
      <c r="C9" s="355">
        <f>D9*6</f>
        <v>575.85599999999988</v>
      </c>
      <c r="D9" s="358">
        <f>E9*E5</f>
        <v>95.975999999999985</v>
      </c>
      <c r="E9" s="361">
        <v>0.06</v>
      </c>
      <c r="F9" s="329"/>
      <c r="P9" s="48"/>
      <c r="Q9" s="42"/>
      <c r="R9" s="352"/>
      <c r="S9" s="353"/>
      <c r="T9" s="354"/>
    </row>
    <row r="10" spans="1:21" ht="30.75" customHeight="1" thickBot="1">
      <c r="A10" s="24" t="s">
        <v>5</v>
      </c>
      <c r="B10" s="4"/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32.25" customHeight="1" thickBot="1">
      <c r="A11" s="24" t="s">
        <v>6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0.25" customHeight="1" thickBot="1">
      <c r="A12" s="24" t="s">
        <v>8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1.75" customHeight="1" thickBot="1">
      <c r="A13" s="24" t="s">
        <v>9</v>
      </c>
      <c r="B13" s="4" t="s">
        <v>10</v>
      </c>
      <c r="C13" s="357"/>
      <c r="D13" s="360"/>
      <c r="E13" s="363"/>
      <c r="F13" s="331"/>
      <c r="P13" s="49"/>
      <c r="Q13" s="42"/>
      <c r="R13" s="352"/>
      <c r="S13" s="353"/>
      <c r="T13" s="354"/>
    </row>
    <row r="14" spans="1:21" ht="34.5" customHeight="1" thickBot="1">
      <c r="A14" s="7" t="s">
        <v>11</v>
      </c>
      <c r="B14" s="4"/>
      <c r="C14" s="335">
        <f>D14*6</f>
        <v>767.80799999999999</v>
      </c>
      <c r="D14" s="335">
        <f>E14*E5</f>
        <v>127.96799999999999</v>
      </c>
      <c r="E14" s="338">
        <v>0.08</v>
      </c>
      <c r="F14" s="329"/>
      <c r="P14" s="48"/>
      <c r="Q14" s="42"/>
      <c r="R14" s="344"/>
      <c r="S14" s="344"/>
      <c r="T14" s="345"/>
    </row>
    <row r="15" spans="1:21" ht="138" customHeight="1" thickBot="1">
      <c r="A15" s="24" t="s">
        <v>12</v>
      </c>
      <c r="B15" s="4" t="s">
        <v>7</v>
      </c>
      <c r="C15" s="336"/>
      <c r="D15" s="336"/>
      <c r="E15" s="339"/>
      <c r="F15" s="330"/>
      <c r="P15" s="49"/>
      <c r="Q15" s="42"/>
      <c r="R15" s="344"/>
      <c r="S15" s="344"/>
      <c r="T15" s="345"/>
    </row>
    <row r="16" spans="1:21" ht="63" customHeight="1" thickBot="1">
      <c r="A16" s="24" t="s">
        <v>13</v>
      </c>
      <c r="B16" s="4" t="s">
        <v>10</v>
      </c>
      <c r="C16" s="337"/>
      <c r="D16" s="337"/>
      <c r="E16" s="340"/>
      <c r="F16" s="331"/>
      <c r="P16" s="49"/>
      <c r="Q16" s="42"/>
      <c r="R16" s="344"/>
      <c r="S16" s="344"/>
      <c r="T16" s="345"/>
    </row>
    <row r="17" spans="1:20" ht="46.5" customHeight="1" thickBot="1">
      <c r="A17" s="7" t="s">
        <v>14</v>
      </c>
      <c r="B17" s="4"/>
      <c r="C17" s="332">
        <f>D17*6</f>
        <v>191.952</v>
      </c>
      <c r="D17" s="335">
        <f>E17*E5</f>
        <v>31.991999999999997</v>
      </c>
      <c r="E17" s="338">
        <v>0.02</v>
      </c>
      <c r="F17" s="329"/>
      <c r="P17" s="48"/>
      <c r="Q17" s="42"/>
      <c r="R17" s="343"/>
      <c r="S17" s="344"/>
      <c r="T17" s="345"/>
    </row>
    <row r="18" spans="1:20" ht="119.25" customHeight="1" thickBot="1">
      <c r="A18" s="24" t="s">
        <v>15</v>
      </c>
      <c r="B18" s="9" t="s">
        <v>7</v>
      </c>
      <c r="C18" s="333"/>
      <c r="D18" s="336"/>
      <c r="E18" s="339"/>
      <c r="F18" s="330"/>
      <c r="P18" s="49"/>
      <c r="Q18" s="50"/>
      <c r="R18" s="343"/>
      <c r="S18" s="344"/>
      <c r="T18" s="345"/>
    </row>
    <row r="19" spans="1:20" ht="41.25" customHeight="1" thickBot="1">
      <c r="A19" s="24" t="s">
        <v>16</v>
      </c>
      <c r="B19" s="9" t="s">
        <v>10</v>
      </c>
      <c r="C19" s="334"/>
      <c r="D19" s="337"/>
      <c r="E19" s="340"/>
      <c r="F19" s="331"/>
      <c r="P19" s="49"/>
      <c r="Q19" s="50"/>
      <c r="R19" s="343"/>
      <c r="S19" s="344"/>
      <c r="T19" s="345"/>
    </row>
    <row r="20" spans="1:20" ht="45.75" customHeight="1" thickBot="1">
      <c r="A20" s="7" t="s">
        <v>17</v>
      </c>
      <c r="B20" s="4"/>
      <c r="C20" s="335">
        <f>D20*6</f>
        <v>13916.519999999997</v>
      </c>
      <c r="D20" s="335">
        <f>E20*E5</f>
        <v>2319.4199999999996</v>
      </c>
      <c r="E20" s="338">
        <v>1.45</v>
      </c>
      <c r="F20" s="329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30"/>
      <c r="P21" s="51"/>
      <c r="Q21" s="50"/>
      <c r="R21" s="344"/>
      <c r="S21" s="344"/>
      <c r="T21" s="345"/>
    </row>
    <row r="22" spans="1:20" ht="74.25" customHeight="1" thickBot="1">
      <c r="A22" s="37" t="s">
        <v>19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5.25" customHeight="1" thickBot="1">
      <c r="A23" s="10" t="s">
        <v>20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0.5" customHeight="1" thickBot="1">
      <c r="A24" s="10" t="s">
        <v>21</v>
      </c>
      <c r="B24" s="9" t="s">
        <v>10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57.75" customHeight="1" thickBot="1">
      <c r="A25" s="10" t="s">
        <v>22</v>
      </c>
      <c r="B25" s="9" t="s">
        <v>10</v>
      </c>
      <c r="C25" s="337"/>
      <c r="D25" s="337"/>
      <c r="E25" s="340"/>
      <c r="F25" s="331"/>
      <c r="P25" s="51"/>
      <c r="Q25" s="50"/>
      <c r="R25" s="344"/>
      <c r="S25" s="344"/>
      <c r="T25" s="345"/>
    </row>
    <row r="26" spans="1:20" ht="41.25" customHeight="1" thickBot="1">
      <c r="A26" s="7" t="s">
        <v>23</v>
      </c>
      <c r="B26" s="4"/>
      <c r="C26" s="335">
        <f>D26*6</f>
        <v>767.80799999999999</v>
      </c>
      <c r="D26" s="335">
        <f>E26*E5</f>
        <v>127.96799999999999</v>
      </c>
      <c r="E26" s="338">
        <v>0.08</v>
      </c>
      <c r="F26" s="329"/>
      <c r="P26" s="48"/>
      <c r="Q26" s="42"/>
      <c r="R26" s="344"/>
      <c r="S26" s="344"/>
      <c r="T26" s="345"/>
    </row>
    <row r="27" spans="1:20" ht="48.75" customHeight="1" thickBot="1">
      <c r="A27" s="10" t="s">
        <v>24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7" customHeight="1" thickBot="1">
      <c r="A28" s="10" t="s">
        <v>25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6.25" customHeight="1" thickBot="1">
      <c r="A29" s="10" t="s">
        <v>16</v>
      </c>
      <c r="B29" s="9" t="s">
        <v>10</v>
      </c>
      <c r="C29" s="337"/>
      <c r="D29" s="337"/>
      <c r="E29" s="340"/>
      <c r="F29" s="331"/>
      <c r="P29" s="51"/>
      <c r="Q29" s="50"/>
      <c r="R29" s="344"/>
      <c r="S29" s="344"/>
      <c r="T29" s="345"/>
    </row>
    <row r="30" spans="1:20" ht="45.75" customHeight="1" thickBot="1">
      <c r="A30" s="7" t="s">
        <v>26</v>
      </c>
      <c r="B30" s="4"/>
      <c r="C30" s="332">
        <f>D30*6</f>
        <v>2975.2559999999999</v>
      </c>
      <c r="D30" s="335">
        <f>E30*E5</f>
        <v>495.87599999999998</v>
      </c>
      <c r="E30" s="338">
        <v>0.31</v>
      </c>
      <c r="F30" s="329"/>
      <c r="P30" s="48"/>
      <c r="Q30" s="42"/>
      <c r="R30" s="343"/>
      <c r="S30" s="344"/>
      <c r="T30" s="345"/>
    </row>
    <row r="31" spans="1:20" ht="42" customHeight="1" thickBot="1">
      <c r="A31" s="24" t="s">
        <v>27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2.75" customHeight="1" thickBot="1">
      <c r="A32" s="24" t="s">
        <v>28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1" customHeight="1" thickBot="1">
      <c r="A33" s="24" t="s">
        <v>29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6.5" customHeight="1" thickBot="1">
      <c r="A34" s="24" t="s">
        <v>30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7.25" customHeight="1" thickBot="1">
      <c r="A35" s="24" t="s">
        <v>16</v>
      </c>
      <c r="B35" s="4" t="s">
        <v>10</v>
      </c>
      <c r="C35" s="334"/>
      <c r="D35" s="337"/>
      <c r="E35" s="340"/>
      <c r="F35" s="331"/>
      <c r="P35" s="49"/>
      <c r="Q35" s="52"/>
      <c r="R35" s="343"/>
      <c r="S35" s="344"/>
      <c r="T35" s="345"/>
    </row>
    <row r="36" spans="1:20" ht="45" customHeight="1" thickBot="1">
      <c r="A36" s="7" t="s">
        <v>32</v>
      </c>
      <c r="B36" s="4"/>
      <c r="C36" s="332">
        <f>D36*6</f>
        <v>191.952</v>
      </c>
      <c r="D36" s="335">
        <f>E36*E5</f>
        <v>31.991999999999997</v>
      </c>
      <c r="E36" s="338">
        <v>0.02</v>
      </c>
      <c r="F36" s="329"/>
      <c r="P36" s="48"/>
      <c r="Q36" s="42"/>
      <c r="R36" s="343"/>
      <c r="S36" s="344"/>
      <c r="T36" s="345"/>
    </row>
    <row r="37" spans="1:20" ht="71.25" customHeight="1" thickBot="1">
      <c r="A37" s="24" t="s">
        <v>33</v>
      </c>
      <c r="B37" s="9" t="s">
        <v>34</v>
      </c>
      <c r="C37" s="333"/>
      <c r="D37" s="336"/>
      <c r="E37" s="339"/>
      <c r="F37" s="330"/>
      <c r="P37" s="49"/>
      <c r="Q37" s="52"/>
      <c r="R37" s="343"/>
      <c r="S37" s="344"/>
      <c r="T37" s="345"/>
    </row>
    <row r="38" spans="1:20" ht="48" customHeight="1" thickBot="1">
      <c r="A38" s="24" t="s">
        <v>16</v>
      </c>
      <c r="B38" s="4" t="s">
        <v>10</v>
      </c>
      <c r="C38" s="334"/>
      <c r="D38" s="337"/>
      <c r="E38" s="340"/>
      <c r="F38" s="331"/>
      <c r="P38" s="49"/>
      <c r="Q38" s="52"/>
      <c r="R38" s="343"/>
      <c r="S38" s="344"/>
      <c r="T38" s="345"/>
    </row>
    <row r="39" spans="1:20" ht="82.5" customHeight="1" thickBot="1">
      <c r="A39" s="7" t="s">
        <v>35</v>
      </c>
      <c r="B39" s="4" t="s">
        <v>34</v>
      </c>
      <c r="C39" s="25">
        <f>D39*6</f>
        <v>95.975999999999999</v>
      </c>
      <c r="D39" s="25">
        <f>E39*E5</f>
        <v>15.995999999999999</v>
      </c>
      <c r="E39" s="103">
        <v>0.01</v>
      </c>
      <c r="F39" s="108"/>
      <c r="P39" s="48"/>
      <c r="Q39" s="42"/>
      <c r="R39" s="53"/>
      <c r="S39" s="53"/>
      <c r="T39" s="54"/>
    </row>
    <row r="40" spans="1:20" ht="48.75" customHeight="1" thickBot="1">
      <c r="A40" s="7" t="s">
        <v>36</v>
      </c>
      <c r="B40" s="4"/>
      <c r="C40" s="364">
        <f>D40*6</f>
        <v>191.952</v>
      </c>
      <c r="D40" s="341">
        <f>E40*E5</f>
        <v>31.991999999999997</v>
      </c>
      <c r="E40" s="342">
        <v>0.02</v>
      </c>
      <c r="F40" s="329"/>
      <c r="P40" s="48"/>
      <c r="Q40" s="42"/>
      <c r="R40" s="343"/>
      <c r="S40" s="344"/>
      <c r="T40" s="345"/>
    </row>
    <row r="41" spans="1:20" ht="63.75" customHeight="1" thickBot="1">
      <c r="A41" s="24" t="s">
        <v>37</v>
      </c>
      <c r="B41" s="4" t="s">
        <v>34</v>
      </c>
      <c r="C41" s="334"/>
      <c r="D41" s="337"/>
      <c r="E41" s="340"/>
      <c r="F41" s="331"/>
      <c r="P41" s="49"/>
      <c r="Q41" s="42"/>
      <c r="R41" s="343"/>
      <c r="S41" s="344"/>
      <c r="T41" s="345"/>
    </row>
    <row r="42" spans="1:20" ht="51.75" customHeight="1" thickBot="1">
      <c r="A42" s="7" t="s">
        <v>38</v>
      </c>
      <c r="B42" s="12"/>
      <c r="C42" s="332">
        <f>E42*E5*6</f>
        <v>95.975999999999999</v>
      </c>
      <c r="D42" s="335">
        <f>E42*E5</f>
        <v>15.995999999999999</v>
      </c>
      <c r="E42" s="338">
        <v>0.01</v>
      </c>
      <c r="F42" s="329"/>
      <c r="P42" s="48"/>
      <c r="Q42" s="41"/>
      <c r="R42" s="343"/>
      <c r="S42" s="344"/>
      <c r="T42" s="345"/>
    </row>
    <row r="43" spans="1:20" ht="101.25" customHeight="1" thickBot="1">
      <c r="A43" s="24" t="s">
        <v>39</v>
      </c>
      <c r="B43" s="12" t="s">
        <v>7</v>
      </c>
      <c r="C43" s="334"/>
      <c r="D43" s="337"/>
      <c r="E43" s="340"/>
      <c r="F43" s="331"/>
      <c r="P43" s="49"/>
      <c r="Q43" s="41"/>
      <c r="R43" s="343"/>
      <c r="S43" s="344"/>
      <c r="T43" s="345"/>
    </row>
    <row r="44" spans="1:20" s="31" customFormat="1" ht="45.75" customHeight="1" thickBot="1">
      <c r="A44" s="32" t="s">
        <v>40</v>
      </c>
      <c r="B44" s="28"/>
      <c r="C44" s="29">
        <f>C45+C48+C51+C56+C59</f>
        <v>37526.616000000002</v>
      </c>
      <c r="D44" s="36">
        <f>E44*E5</f>
        <v>6254.4359999999997</v>
      </c>
      <c r="E44" s="102">
        <f>E45+E48+E51+E56+E59</f>
        <v>3.91</v>
      </c>
      <c r="F44" s="144">
        <v>37526.620000000003</v>
      </c>
      <c r="P44" s="55"/>
      <c r="Q44" s="44"/>
      <c r="R44" s="45"/>
      <c r="S44" s="56"/>
      <c r="T44" s="46"/>
    </row>
    <row r="45" spans="1:20" ht="36" customHeight="1" thickBot="1">
      <c r="A45" s="7" t="s">
        <v>41</v>
      </c>
      <c r="B45" s="6"/>
      <c r="C45" s="364">
        <f>D45*6</f>
        <v>2687.3280000000004</v>
      </c>
      <c r="D45" s="371">
        <f>E45*E5</f>
        <v>447.88800000000003</v>
      </c>
      <c r="E45" s="342">
        <v>0.28000000000000003</v>
      </c>
      <c r="F45" s="329"/>
      <c r="P45" s="48"/>
      <c r="Q45" s="57"/>
      <c r="R45" s="343"/>
      <c r="S45" s="345"/>
      <c r="T45" s="345"/>
    </row>
    <row r="46" spans="1:20" ht="37.5" customHeight="1" thickBot="1">
      <c r="A46" s="24" t="s">
        <v>42</v>
      </c>
      <c r="B46" s="4" t="s">
        <v>7</v>
      </c>
      <c r="C46" s="333"/>
      <c r="D46" s="372"/>
      <c r="E46" s="339"/>
      <c r="F46" s="330"/>
      <c r="P46" s="49"/>
      <c r="Q46" s="58"/>
      <c r="R46" s="343"/>
      <c r="S46" s="345"/>
      <c r="T46" s="345"/>
    </row>
    <row r="47" spans="1:20" ht="58.5" customHeight="1" thickBot="1">
      <c r="A47" s="24" t="s">
        <v>43</v>
      </c>
      <c r="B47" s="4" t="s">
        <v>10</v>
      </c>
      <c r="C47" s="334"/>
      <c r="D47" s="373"/>
      <c r="E47" s="340"/>
      <c r="F47" s="331"/>
      <c r="P47" s="49"/>
      <c r="Q47" s="58"/>
      <c r="R47" s="343"/>
      <c r="S47" s="345"/>
      <c r="T47" s="345"/>
    </row>
    <row r="48" spans="1:20" ht="26.25" thickBot="1">
      <c r="A48" s="7" t="s">
        <v>44</v>
      </c>
      <c r="B48" s="6"/>
      <c r="C48" s="332">
        <f>D48*6</f>
        <v>11709.072</v>
      </c>
      <c r="D48" s="335">
        <f>E48*E5</f>
        <v>1951.5119999999999</v>
      </c>
      <c r="E48" s="338">
        <v>1.22</v>
      </c>
      <c r="F48" s="329"/>
      <c r="P48" s="48"/>
      <c r="Q48" s="57"/>
      <c r="R48" s="343"/>
      <c r="S48" s="344"/>
      <c r="T48" s="345"/>
    </row>
    <row r="49" spans="1:20" ht="76.5" customHeight="1" thickBot="1">
      <c r="A49" s="24" t="s">
        <v>45</v>
      </c>
      <c r="B49" s="12" t="s">
        <v>46</v>
      </c>
      <c r="C49" s="333"/>
      <c r="D49" s="336"/>
      <c r="E49" s="339"/>
      <c r="F49" s="330"/>
      <c r="P49" s="49"/>
      <c r="Q49" s="41"/>
      <c r="R49" s="343"/>
      <c r="S49" s="344"/>
      <c r="T49" s="345"/>
    </row>
    <row r="50" spans="1:20" ht="60" customHeight="1" thickBot="1">
      <c r="A50" s="24" t="s">
        <v>47</v>
      </c>
      <c r="B50" s="4" t="s">
        <v>48</v>
      </c>
      <c r="C50" s="334"/>
      <c r="D50" s="337"/>
      <c r="E50" s="340"/>
      <c r="F50" s="331"/>
      <c r="P50" s="49"/>
      <c r="Q50" s="42"/>
      <c r="R50" s="343"/>
      <c r="S50" s="344"/>
      <c r="T50" s="345"/>
    </row>
    <row r="51" spans="1:20" ht="26.25" thickBot="1">
      <c r="A51" s="7" t="s">
        <v>49</v>
      </c>
      <c r="B51" s="6"/>
      <c r="C51" s="335">
        <f>D51*6</f>
        <v>8637.84</v>
      </c>
      <c r="D51" s="335">
        <f>E51*E5</f>
        <v>1439.6399999999999</v>
      </c>
      <c r="E51" s="338">
        <v>0.9</v>
      </c>
      <c r="F51" s="329"/>
      <c r="P51" s="48"/>
      <c r="Q51" s="57"/>
      <c r="R51" s="344"/>
      <c r="S51" s="344"/>
      <c r="T51" s="345"/>
    </row>
    <row r="52" spans="1:20" ht="43.5" customHeight="1" thickBot="1">
      <c r="A52" s="24" t="s">
        <v>50</v>
      </c>
      <c r="B52" s="12" t="s">
        <v>34</v>
      </c>
      <c r="C52" s="336"/>
      <c r="D52" s="336"/>
      <c r="E52" s="339"/>
      <c r="F52" s="330"/>
      <c r="P52" s="49"/>
      <c r="Q52" s="59"/>
      <c r="R52" s="344"/>
      <c r="S52" s="344"/>
      <c r="T52" s="345"/>
    </row>
    <row r="53" spans="1:20" ht="30" customHeight="1" thickBot="1">
      <c r="A53" s="13" t="s">
        <v>51</v>
      </c>
      <c r="B53" s="12" t="s">
        <v>34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8.5" customHeight="1" thickBot="1">
      <c r="A54" s="13" t="s">
        <v>52</v>
      </c>
      <c r="B54" s="12" t="s">
        <v>10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36" customHeight="1" thickBot="1">
      <c r="A55" s="24" t="s">
        <v>53</v>
      </c>
      <c r="B55" s="4" t="s">
        <v>34</v>
      </c>
      <c r="C55" s="337"/>
      <c r="D55" s="337"/>
      <c r="E55" s="340"/>
      <c r="F55" s="331"/>
      <c r="P55" s="49"/>
      <c r="Q55" s="58"/>
      <c r="R55" s="344"/>
      <c r="S55" s="344"/>
      <c r="T55" s="345"/>
    </row>
    <row r="56" spans="1:20" ht="44.25" customHeight="1" thickBot="1">
      <c r="A56" s="7" t="s">
        <v>54</v>
      </c>
      <c r="B56" s="6"/>
      <c r="C56" s="335">
        <f>D56*6</f>
        <v>2495.3760000000002</v>
      </c>
      <c r="D56" s="335">
        <f>E56*E5</f>
        <v>415.89600000000002</v>
      </c>
      <c r="E56" s="338">
        <v>0.26</v>
      </c>
      <c r="F56" s="329"/>
      <c r="P56" s="48"/>
      <c r="Q56" s="57"/>
      <c r="R56" s="344"/>
      <c r="S56" s="344"/>
      <c r="T56" s="345"/>
    </row>
    <row r="57" spans="1:20" ht="75.75" customHeight="1" thickBot="1">
      <c r="A57" s="24" t="s">
        <v>55</v>
      </c>
      <c r="B57" s="4" t="s">
        <v>31</v>
      </c>
      <c r="C57" s="336"/>
      <c r="D57" s="336"/>
      <c r="E57" s="339"/>
      <c r="F57" s="330"/>
      <c r="P57" s="49"/>
      <c r="Q57" s="42"/>
      <c r="R57" s="344"/>
      <c r="S57" s="344"/>
      <c r="T57" s="345"/>
    </row>
    <row r="58" spans="1:20" ht="39" thickBot="1">
      <c r="A58" s="24" t="s">
        <v>56</v>
      </c>
      <c r="B58" s="4" t="s">
        <v>7</v>
      </c>
      <c r="C58" s="336"/>
      <c r="D58" s="336"/>
      <c r="E58" s="339"/>
      <c r="F58" s="331"/>
      <c r="P58" s="49"/>
      <c r="Q58" s="42"/>
      <c r="R58" s="344"/>
      <c r="S58" s="344"/>
      <c r="T58" s="345"/>
    </row>
    <row r="59" spans="1:20" ht="29.25" customHeight="1" thickBot="1">
      <c r="A59" s="7" t="s">
        <v>118</v>
      </c>
      <c r="B59" s="89" t="s">
        <v>83</v>
      </c>
      <c r="C59" s="91">
        <f>E59*E5*6</f>
        <v>11997</v>
      </c>
      <c r="D59" s="91">
        <f>E59*E5</f>
        <v>1999.5</v>
      </c>
      <c r="E59" s="241">
        <v>1.25</v>
      </c>
      <c r="F59" s="108"/>
      <c r="P59" s="48"/>
      <c r="Q59" s="57"/>
      <c r="R59" s="87"/>
      <c r="S59" s="87"/>
      <c r="T59" s="88"/>
    </row>
    <row r="60" spans="1:20" s="31" customFormat="1" ht="39.75" customHeight="1" thickBot="1">
      <c r="A60" s="32" t="s">
        <v>60</v>
      </c>
      <c r="B60" s="90"/>
      <c r="C60" s="92">
        <f>C61+C67+C73+C78+C81</f>
        <v>59984.999999999993</v>
      </c>
      <c r="D60" s="92">
        <f>E60*E5</f>
        <v>9997.5</v>
      </c>
      <c r="E60" s="105">
        <f>E61+E67+E73+E78+E81</f>
        <v>6.25</v>
      </c>
      <c r="F60" s="172">
        <v>59985</v>
      </c>
      <c r="P60" s="55"/>
      <c r="Q60" s="44"/>
      <c r="R60" s="61"/>
      <c r="S60" s="61"/>
      <c r="T60" s="62"/>
    </row>
    <row r="61" spans="1:20" ht="36.75" customHeight="1" thickBot="1">
      <c r="A61" s="7" t="s">
        <v>61</v>
      </c>
      <c r="B61" s="12"/>
      <c r="C61" s="336">
        <f>D61*6</f>
        <v>17371.655999999999</v>
      </c>
      <c r="D61" s="336">
        <f>E61*E5</f>
        <v>2895.2759999999998</v>
      </c>
      <c r="E61" s="339">
        <v>1.81</v>
      </c>
      <c r="F61" s="329"/>
      <c r="P61" s="48"/>
      <c r="Q61" s="41"/>
      <c r="R61" s="344"/>
      <c r="S61" s="344"/>
      <c r="T61" s="345"/>
    </row>
    <row r="62" spans="1:20" ht="64.5" thickBot="1">
      <c r="A62" s="24" t="s">
        <v>62</v>
      </c>
      <c r="B62" s="4" t="s">
        <v>63</v>
      </c>
      <c r="C62" s="336"/>
      <c r="D62" s="336"/>
      <c r="E62" s="339"/>
      <c r="F62" s="330"/>
      <c r="P62" s="49"/>
      <c r="Q62" s="42"/>
      <c r="R62" s="344"/>
      <c r="S62" s="344"/>
      <c r="T62" s="345"/>
    </row>
    <row r="63" spans="1:20" ht="15.75" thickBot="1">
      <c r="A63" s="222" t="s">
        <v>123</v>
      </c>
      <c r="B63" s="147" t="s">
        <v>124</v>
      </c>
      <c r="C63" s="336"/>
      <c r="D63" s="336"/>
      <c r="E63" s="339"/>
      <c r="F63" s="330"/>
      <c r="P63" s="221"/>
      <c r="Q63" s="42"/>
      <c r="R63" s="344"/>
      <c r="S63" s="344"/>
      <c r="T63" s="345"/>
    </row>
    <row r="64" spans="1:20" ht="72" customHeight="1">
      <c r="A64" s="347" t="s">
        <v>91</v>
      </c>
      <c r="B64" s="366" t="s">
        <v>7</v>
      </c>
      <c r="C64" s="336"/>
      <c r="D64" s="336"/>
      <c r="E64" s="339"/>
      <c r="F64" s="330"/>
      <c r="P64" s="49"/>
      <c r="Q64" s="41"/>
      <c r="R64" s="344"/>
      <c r="S64" s="344"/>
      <c r="T64" s="345"/>
    </row>
    <row r="65" spans="1:20" ht="3.75" customHeight="1" thickBot="1">
      <c r="A65" s="349"/>
      <c r="B65" s="367"/>
      <c r="C65" s="336"/>
      <c r="D65" s="336"/>
      <c r="E65" s="339"/>
      <c r="F65" s="330"/>
      <c r="P65" s="49"/>
      <c r="Q65" s="41"/>
      <c r="R65" s="344"/>
      <c r="S65" s="344"/>
      <c r="T65" s="345"/>
    </row>
    <row r="66" spans="1:20" ht="26.25" thickBot="1">
      <c r="A66" s="24" t="s">
        <v>65</v>
      </c>
      <c r="B66" s="12" t="s">
        <v>10</v>
      </c>
      <c r="C66" s="337"/>
      <c r="D66" s="337"/>
      <c r="E66" s="340"/>
      <c r="F66" s="331"/>
      <c r="P66" s="49"/>
      <c r="Q66" s="41"/>
      <c r="R66" s="344"/>
      <c r="S66" s="344"/>
      <c r="T66" s="345"/>
    </row>
    <row r="67" spans="1:20" ht="70.5" customHeight="1" thickBot="1">
      <c r="A67" s="7" t="s">
        <v>66</v>
      </c>
      <c r="B67" s="12"/>
      <c r="C67" s="335">
        <f>D67*6</f>
        <v>15356.16</v>
      </c>
      <c r="D67" s="335">
        <f>E67*E5</f>
        <v>2559.36</v>
      </c>
      <c r="E67" s="338">
        <v>1.6</v>
      </c>
      <c r="F67" s="329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4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32.25" customHeight="1" thickBot="1">
      <c r="A73" s="7" t="s">
        <v>73</v>
      </c>
      <c r="B73" s="12"/>
      <c r="C73" s="335">
        <f>D73*6</f>
        <v>5758.5599999999995</v>
      </c>
      <c r="D73" s="335">
        <f>E73*E5</f>
        <v>959.75999999999988</v>
      </c>
      <c r="E73" s="338">
        <v>0.6</v>
      </c>
      <c r="F73" s="329"/>
      <c r="P73" s="48"/>
      <c r="Q73" s="41"/>
      <c r="R73" s="344"/>
      <c r="S73" s="344"/>
      <c r="T73" s="345"/>
    </row>
    <row r="74" spans="1:20" ht="28.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8.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24" customHeight="1" thickBot="1">
      <c r="A78" s="7" t="s">
        <v>78</v>
      </c>
      <c r="B78" s="6"/>
      <c r="C78" s="332">
        <f>E78*E5*6</f>
        <v>15644.087999999996</v>
      </c>
      <c r="D78" s="335">
        <f>E78*E5</f>
        <v>2607.3479999999995</v>
      </c>
      <c r="E78" s="338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73.5" customHeight="1" thickBot="1">
      <c r="A80" s="24" t="s">
        <v>81</v>
      </c>
      <c r="B80" s="4" t="s">
        <v>10</v>
      </c>
      <c r="C80" s="334"/>
      <c r="D80" s="337"/>
      <c r="E80" s="339"/>
      <c r="F80" s="331"/>
      <c r="P80" s="49"/>
      <c r="Q80" s="42"/>
      <c r="R80" s="343"/>
      <c r="S80" s="344"/>
      <c r="T80" s="345"/>
    </row>
    <row r="81" spans="1:20" ht="61.5" customHeight="1" thickBot="1">
      <c r="A81" s="7" t="s">
        <v>82</v>
      </c>
      <c r="B81" s="4" t="s">
        <v>83</v>
      </c>
      <c r="C81" s="25">
        <f>E81*E5*6</f>
        <v>5854.5360000000001</v>
      </c>
      <c r="D81" s="231">
        <f>E81*E5</f>
        <v>975.75599999999997</v>
      </c>
      <c r="E81" s="241">
        <v>0.61</v>
      </c>
      <c r="F81" s="108"/>
      <c r="I81" s="96"/>
      <c r="P81" s="48"/>
      <c r="Q81" s="42"/>
      <c r="R81" s="53"/>
      <c r="S81" s="53"/>
      <c r="T81" s="54"/>
    </row>
    <row r="82" spans="1:20" s="31" customFormat="1" ht="33" customHeight="1" thickBot="1">
      <c r="A82" s="27" t="s">
        <v>84</v>
      </c>
      <c r="B82" s="35"/>
      <c r="C82" s="34">
        <f>D82*3</f>
        <v>1199.6999999999998</v>
      </c>
      <c r="D82" s="232">
        <f>E82*E5</f>
        <v>399.9</v>
      </c>
      <c r="E82" s="105">
        <v>0.25</v>
      </c>
      <c r="F82" s="182">
        <v>1199.7</v>
      </c>
      <c r="P82" s="43"/>
      <c r="Q82" s="63"/>
      <c r="R82" s="61"/>
      <c r="S82" s="61"/>
      <c r="T82" s="62"/>
    </row>
    <row r="83" spans="1:20" ht="26.25" customHeight="1" thickBot="1">
      <c r="A83" s="15" t="s">
        <v>85</v>
      </c>
      <c r="B83" s="12" t="s">
        <v>46</v>
      </c>
      <c r="C83" s="34">
        <v>0</v>
      </c>
      <c r="D83" s="232">
        <v>0</v>
      </c>
      <c r="E83" s="242">
        <v>0</v>
      </c>
      <c r="F83" s="108"/>
      <c r="P83" s="64"/>
      <c r="Q83" s="41"/>
      <c r="R83" s="65"/>
      <c r="S83" s="65"/>
      <c r="T83" s="66"/>
    </row>
    <row r="84" spans="1:20" ht="57.75" thickBot="1">
      <c r="A84" s="27" t="s">
        <v>119</v>
      </c>
      <c r="B84" s="94"/>
      <c r="C84" s="34">
        <v>0</v>
      </c>
      <c r="D84" s="61">
        <v>0</v>
      </c>
      <c r="E84" s="275">
        <v>0</v>
      </c>
      <c r="F84" s="108"/>
      <c r="P84" s="64"/>
      <c r="Q84" s="41"/>
      <c r="R84" s="65"/>
      <c r="S84" s="65"/>
      <c r="T84" s="66"/>
    </row>
    <row r="85" spans="1:20" ht="15.75" thickBot="1">
      <c r="A85" s="27" t="s">
        <v>126</v>
      </c>
      <c r="B85" s="94"/>
      <c r="C85" s="232">
        <v>5006.17</v>
      </c>
      <c r="D85" s="92"/>
      <c r="E85" s="93"/>
      <c r="F85" s="143">
        <v>5006.17</v>
      </c>
      <c r="P85" s="64"/>
      <c r="Q85" s="41"/>
      <c r="R85" s="65"/>
      <c r="S85" s="65"/>
      <c r="T85" s="66"/>
    </row>
    <row r="86" spans="1:20" ht="15.75" thickBot="1">
      <c r="A86" s="27" t="s">
        <v>129</v>
      </c>
      <c r="B86" s="94"/>
      <c r="C86" s="232">
        <v>383.97</v>
      </c>
      <c r="D86" s="92"/>
      <c r="E86" s="93"/>
      <c r="F86" s="143">
        <v>383.97</v>
      </c>
      <c r="P86" s="64"/>
      <c r="Q86" s="41"/>
      <c r="R86" s="65"/>
      <c r="S86" s="65"/>
      <c r="T86" s="66"/>
    </row>
    <row r="87" spans="1:20" ht="26.25" customHeight="1" thickBot="1">
      <c r="A87" s="5" t="s">
        <v>86</v>
      </c>
      <c r="B87" s="16"/>
      <c r="C87" s="26">
        <f>C82+C60+C44+C8+C85+C86</f>
        <v>123872.51199999999</v>
      </c>
      <c r="D87" s="26">
        <f>D82+D60+D44+D8</f>
        <v>19947.011999999999</v>
      </c>
      <c r="E87" s="107">
        <f>E82+E60+E44+E8</f>
        <v>12.469999999999999</v>
      </c>
      <c r="F87" s="236">
        <f>F8+F44+F60+F82+F85+F86</f>
        <v>123872.52</v>
      </c>
      <c r="G87" s="96"/>
      <c r="K87" s="96"/>
      <c r="P87" s="67"/>
      <c r="Q87" s="68"/>
      <c r="R87" s="65"/>
      <c r="S87" s="65"/>
      <c r="T87" s="66"/>
    </row>
    <row r="88" spans="1:20" ht="16.5">
      <c r="A88" s="396" t="s">
        <v>132</v>
      </c>
      <c r="B88" s="365"/>
      <c r="C88" s="365"/>
      <c r="D88" s="365"/>
      <c r="E88" s="420"/>
      <c r="F88" s="268">
        <v>40304.199999999997</v>
      </c>
    </row>
    <row r="89" spans="1:20" ht="16.5">
      <c r="A89" s="396" t="s">
        <v>133</v>
      </c>
      <c r="B89" s="365"/>
      <c r="C89" s="365"/>
      <c r="D89" s="365"/>
      <c r="E89" s="365"/>
      <c r="F89" s="268">
        <v>120366.98</v>
      </c>
    </row>
    <row r="90" spans="1:20" ht="16.5">
      <c r="A90" s="396" t="s">
        <v>134</v>
      </c>
      <c r="B90" s="365"/>
      <c r="C90" s="365"/>
      <c r="D90" s="365"/>
      <c r="E90" s="365"/>
      <c r="F90" s="268">
        <v>43809.74</v>
      </c>
    </row>
    <row r="91" spans="1:20" ht="16.5">
      <c r="A91" s="218"/>
      <c r="B91" s="219"/>
      <c r="C91" s="219"/>
      <c r="D91" s="219"/>
      <c r="E91" s="219"/>
      <c r="F91" s="220"/>
    </row>
    <row r="93" spans="1:20">
      <c r="A93" s="137" t="s">
        <v>121</v>
      </c>
    </row>
    <row r="94" spans="1:20">
      <c r="A94" s="137"/>
    </row>
    <row r="95" spans="1:20">
      <c r="A95" s="137" t="s">
        <v>122</v>
      </c>
    </row>
  </sheetData>
  <mergeCells count="128">
    <mergeCell ref="F9:F13"/>
    <mergeCell ref="F14:F16"/>
    <mergeCell ref="F17:F19"/>
    <mergeCell ref="F20:F25"/>
    <mergeCell ref="F26:F29"/>
    <mergeCell ref="F30:F35"/>
    <mergeCell ref="F36:F38"/>
    <mergeCell ref="F40:F41"/>
    <mergeCell ref="F42:F43"/>
    <mergeCell ref="A64:A65"/>
    <mergeCell ref="B64:B65"/>
    <mergeCell ref="C14:C16"/>
    <mergeCell ref="D14:D16"/>
    <mergeCell ref="E14:E16"/>
    <mergeCell ref="R14:R16"/>
    <mergeCell ref="S14:S16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C20:C25"/>
    <mergeCell ref="D20:D25"/>
    <mergeCell ref="E20:E25"/>
    <mergeCell ref="R20:R25"/>
    <mergeCell ref="S20:S25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S30:S35"/>
    <mergeCell ref="T30:T35"/>
    <mergeCell ref="C26:C29"/>
    <mergeCell ref="D26:D29"/>
    <mergeCell ref="E26:E29"/>
    <mergeCell ref="R26:R29"/>
    <mergeCell ref="S26:S29"/>
    <mergeCell ref="T26:T29"/>
    <mergeCell ref="C40:C41"/>
    <mergeCell ref="D40:D41"/>
    <mergeCell ref="E40:E41"/>
    <mergeCell ref="R40:R41"/>
    <mergeCell ref="S40:S41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45:F47"/>
    <mergeCell ref="C51:C55"/>
    <mergeCell ref="D51:D55"/>
    <mergeCell ref="E51:E55"/>
    <mergeCell ref="R51:R55"/>
    <mergeCell ref="S51:S55"/>
    <mergeCell ref="T51:T55"/>
    <mergeCell ref="C48:C50"/>
    <mergeCell ref="D48:D50"/>
    <mergeCell ref="E48:E50"/>
    <mergeCell ref="R48:R50"/>
    <mergeCell ref="S48:S50"/>
    <mergeCell ref="T48:T50"/>
    <mergeCell ref="F48:F50"/>
    <mergeCell ref="F51:F55"/>
    <mergeCell ref="C56:C58"/>
    <mergeCell ref="D56:D58"/>
    <mergeCell ref="E56:E58"/>
    <mergeCell ref="R56:R58"/>
    <mergeCell ref="S56:S58"/>
    <mergeCell ref="T56:T58"/>
    <mergeCell ref="C67:C72"/>
    <mergeCell ref="D67:D72"/>
    <mergeCell ref="E67:E72"/>
    <mergeCell ref="R67:R72"/>
    <mergeCell ref="S67:S72"/>
    <mergeCell ref="T67:T72"/>
    <mergeCell ref="C61:C66"/>
    <mergeCell ref="D61:D66"/>
    <mergeCell ref="E61:E66"/>
    <mergeCell ref="R61:R66"/>
    <mergeCell ref="S61:S66"/>
    <mergeCell ref="T61:T66"/>
    <mergeCell ref="F56:F58"/>
    <mergeCell ref="F61:F66"/>
    <mergeCell ref="F67:F72"/>
    <mergeCell ref="A88:E88"/>
    <mergeCell ref="A89:E89"/>
    <mergeCell ref="A90:E90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2" sqref="H12"/>
    </sheetView>
  </sheetViews>
  <sheetFormatPr defaultRowHeight="15"/>
  <cols>
    <col min="1" max="6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0"/>
  <sheetViews>
    <sheetView topLeftCell="A87" workbookViewId="0">
      <selection sqref="A1:F100"/>
    </sheetView>
  </sheetViews>
  <sheetFormatPr defaultRowHeight="15"/>
  <cols>
    <col min="1" max="1" width="80.7109375" style="1" customWidth="1"/>
    <col min="2" max="2" width="17" style="69" customWidth="1"/>
    <col min="3" max="3" width="10.140625" style="1" customWidth="1"/>
    <col min="4" max="4" width="10.7109375" style="1" customWidth="1"/>
    <col min="5" max="5" width="9.85546875" style="1" customWidth="1"/>
    <col min="6" max="6" width="12.5703125" style="1" customWidth="1"/>
    <col min="7" max="7" width="9.5703125" style="1" bestFit="1" customWidth="1"/>
    <col min="8" max="8" width="9.140625" style="1"/>
    <col min="9" max="9" width="9.5703125" style="1" bestFit="1" customWidth="1"/>
    <col min="10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>
      <c r="A2" s="325" t="s">
        <v>101</v>
      </c>
      <c r="B2" s="325"/>
      <c r="C2" s="325"/>
      <c r="D2" s="325"/>
      <c r="E2" s="325"/>
    </row>
    <row r="3" spans="1:21" ht="43.5" customHeight="1">
      <c r="A3" s="325" t="s">
        <v>97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21" ht="15.75" thickBot="1">
      <c r="P4" s="38"/>
      <c r="Q4" s="38"/>
      <c r="R4" s="38"/>
      <c r="S4" s="38"/>
      <c r="T4" s="38"/>
      <c r="U4" s="38"/>
    </row>
    <row r="5" spans="1:21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21" ht="15.75" thickBot="1">
      <c r="D6" s="23">
        <v>2673.65</v>
      </c>
      <c r="E6" s="23">
        <v>2673.65</v>
      </c>
      <c r="P6" s="38"/>
      <c r="Q6" s="38"/>
      <c r="R6" s="38"/>
      <c r="S6" s="40"/>
      <c r="T6" s="40"/>
      <c r="U6" s="38"/>
    </row>
    <row r="7" spans="1:21" ht="77.25" thickBot="1">
      <c r="A7" s="19" t="s">
        <v>0</v>
      </c>
      <c r="B7" s="2" t="s">
        <v>1</v>
      </c>
      <c r="C7" s="17" t="s">
        <v>131</v>
      </c>
      <c r="D7" s="18" t="s">
        <v>2</v>
      </c>
      <c r="E7" s="17" t="s">
        <v>2</v>
      </c>
      <c r="F7" s="128" t="s">
        <v>120</v>
      </c>
      <c r="P7" s="41"/>
      <c r="Q7" s="42"/>
      <c r="R7" s="42"/>
      <c r="S7" s="42"/>
      <c r="T7" s="42"/>
      <c r="U7" s="38"/>
    </row>
    <row r="8" spans="1:21" ht="15.75" thickBot="1">
      <c r="A8" s="3">
        <v>1</v>
      </c>
      <c r="B8" s="4">
        <v>2</v>
      </c>
      <c r="C8" s="4">
        <v>3</v>
      </c>
      <c r="D8" s="4">
        <v>4</v>
      </c>
      <c r="E8" s="101">
        <v>5</v>
      </c>
      <c r="F8" s="193">
        <v>6</v>
      </c>
      <c r="P8" s="41"/>
      <c r="Q8" s="42"/>
      <c r="R8" s="42"/>
      <c r="S8" s="42"/>
      <c r="T8" s="42"/>
      <c r="U8" s="38"/>
    </row>
    <row r="9" spans="1:21" s="31" customFormat="1" ht="87" customHeight="1" thickBot="1">
      <c r="A9" s="27" t="s">
        <v>3</v>
      </c>
      <c r="B9" s="28"/>
      <c r="C9" s="29">
        <f>C10+C15+C18+C21+C27+C31+C37+C40+C41+C43</f>
        <v>33046.314000000006</v>
      </c>
      <c r="D9" s="29">
        <f>E9*E6</f>
        <v>5507.7189999999991</v>
      </c>
      <c r="E9" s="102">
        <f>E10+E15+E18+E21+E27+E31+E37+E40+E41+E43</f>
        <v>2.0599999999999996</v>
      </c>
      <c r="F9" s="194">
        <v>33046.31</v>
      </c>
      <c r="P9" s="43"/>
      <c r="Q9" s="44"/>
      <c r="R9" s="45"/>
      <c r="S9" s="45"/>
      <c r="T9" s="46"/>
      <c r="U9" s="47"/>
    </row>
    <row r="10" spans="1:21" ht="42" customHeight="1" thickBot="1">
      <c r="A10" s="7" t="s">
        <v>4</v>
      </c>
      <c r="B10" s="4"/>
      <c r="C10" s="355">
        <f>D10*6</f>
        <v>962.51400000000012</v>
      </c>
      <c r="D10" s="358">
        <f>E10*E6</f>
        <v>160.41900000000001</v>
      </c>
      <c r="E10" s="361">
        <v>0.06</v>
      </c>
      <c r="F10" s="368"/>
      <c r="P10" s="48"/>
      <c r="Q10" s="42"/>
      <c r="R10" s="352"/>
      <c r="S10" s="353"/>
      <c r="T10" s="354"/>
    </row>
    <row r="11" spans="1:21" ht="34.5" customHeight="1" thickBot="1">
      <c r="A11" s="24" t="s">
        <v>5</v>
      </c>
      <c r="B11" s="4"/>
      <c r="C11" s="356"/>
      <c r="D11" s="359"/>
      <c r="E11" s="362"/>
      <c r="F11" s="369"/>
      <c r="P11" s="49"/>
      <c r="Q11" s="42"/>
      <c r="R11" s="352"/>
      <c r="S11" s="353"/>
      <c r="T11" s="354"/>
    </row>
    <row r="12" spans="1:21" ht="42" customHeight="1" thickBot="1">
      <c r="A12" s="24" t="s">
        <v>6</v>
      </c>
      <c r="B12" s="4" t="s">
        <v>7</v>
      </c>
      <c r="C12" s="356"/>
      <c r="D12" s="359"/>
      <c r="E12" s="362"/>
      <c r="F12" s="369"/>
      <c r="P12" s="49"/>
      <c r="Q12" s="42"/>
      <c r="R12" s="352"/>
      <c r="S12" s="353"/>
      <c r="T12" s="354"/>
    </row>
    <row r="13" spans="1:21" ht="49.5" customHeight="1" thickBot="1">
      <c r="A13" s="24" t="s">
        <v>8</v>
      </c>
      <c r="B13" s="4" t="s">
        <v>7</v>
      </c>
      <c r="C13" s="356"/>
      <c r="D13" s="359"/>
      <c r="E13" s="362"/>
      <c r="F13" s="369"/>
      <c r="P13" s="49"/>
      <c r="Q13" s="42"/>
      <c r="R13" s="352"/>
      <c r="S13" s="353"/>
      <c r="T13" s="354"/>
    </row>
    <row r="14" spans="1:21" ht="47.25" customHeight="1" thickBot="1">
      <c r="A14" s="24" t="s">
        <v>9</v>
      </c>
      <c r="B14" s="4" t="s">
        <v>10</v>
      </c>
      <c r="C14" s="357"/>
      <c r="D14" s="360"/>
      <c r="E14" s="363"/>
      <c r="F14" s="370"/>
      <c r="P14" s="49"/>
      <c r="Q14" s="42"/>
      <c r="R14" s="352"/>
      <c r="S14" s="353"/>
      <c r="T14" s="354"/>
    </row>
    <row r="15" spans="1:21" ht="36.75" customHeight="1" thickBot="1">
      <c r="A15" s="7" t="s">
        <v>11</v>
      </c>
      <c r="B15" s="4"/>
      <c r="C15" s="335">
        <f>D15*6</f>
        <v>1283.3520000000001</v>
      </c>
      <c r="D15" s="335">
        <f>E15*E6</f>
        <v>213.89200000000002</v>
      </c>
      <c r="E15" s="338">
        <v>0.08</v>
      </c>
      <c r="F15" s="368"/>
      <c r="P15" s="48"/>
      <c r="Q15" s="42"/>
      <c r="R15" s="344"/>
      <c r="S15" s="344"/>
      <c r="T15" s="345"/>
    </row>
    <row r="16" spans="1:21" ht="123.75" customHeight="1" thickBot="1">
      <c r="A16" s="24" t="s">
        <v>12</v>
      </c>
      <c r="B16" s="4" t="s">
        <v>7</v>
      </c>
      <c r="C16" s="336"/>
      <c r="D16" s="336"/>
      <c r="E16" s="339"/>
      <c r="F16" s="369"/>
      <c r="P16" s="49"/>
      <c r="Q16" s="42"/>
      <c r="R16" s="344"/>
      <c r="S16" s="344"/>
      <c r="T16" s="345"/>
    </row>
    <row r="17" spans="1:20" ht="57" customHeight="1" thickBot="1">
      <c r="A17" s="24" t="s">
        <v>13</v>
      </c>
      <c r="B17" s="4" t="s">
        <v>10</v>
      </c>
      <c r="C17" s="337"/>
      <c r="D17" s="337"/>
      <c r="E17" s="340"/>
      <c r="F17" s="370"/>
      <c r="P17" s="49"/>
      <c r="Q17" s="42"/>
      <c r="R17" s="344"/>
      <c r="S17" s="344"/>
      <c r="T17" s="345"/>
    </row>
    <row r="18" spans="1:20" ht="45.75" customHeight="1" thickBot="1">
      <c r="A18" s="7" t="s">
        <v>14</v>
      </c>
      <c r="B18" s="4"/>
      <c r="C18" s="332">
        <f>D18*6</f>
        <v>320.83800000000002</v>
      </c>
      <c r="D18" s="335">
        <f>E18*E6</f>
        <v>53.473000000000006</v>
      </c>
      <c r="E18" s="338">
        <v>0.02</v>
      </c>
      <c r="F18" s="131"/>
      <c r="P18" s="48"/>
      <c r="Q18" s="42"/>
      <c r="R18" s="343"/>
      <c r="S18" s="344"/>
      <c r="T18" s="345"/>
    </row>
    <row r="19" spans="1:20" ht="114.75" customHeight="1" thickBot="1">
      <c r="A19" s="24" t="s">
        <v>15</v>
      </c>
      <c r="B19" s="9" t="s">
        <v>7</v>
      </c>
      <c r="C19" s="333"/>
      <c r="D19" s="336"/>
      <c r="E19" s="339"/>
      <c r="F19" s="368"/>
      <c r="P19" s="49"/>
      <c r="Q19" s="50"/>
      <c r="R19" s="343"/>
      <c r="S19" s="344"/>
      <c r="T19" s="345"/>
    </row>
    <row r="20" spans="1:20" ht="66" customHeight="1" thickBot="1">
      <c r="A20" s="24" t="s">
        <v>16</v>
      </c>
      <c r="B20" s="9" t="s">
        <v>10</v>
      </c>
      <c r="C20" s="334"/>
      <c r="D20" s="337"/>
      <c r="E20" s="340"/>
      <c r="F20" s="370"/>
      <c r="P20" s="49"/>
      <c r="Q20" s="50"/>
      <c r="R20" s="343"/>
      <c r="S20" s="344"/>
      <c r="T20" s="345"/>
    </row>
    <row r="21" spans="1:20" ht="60.75" customHeight="1" thickBot="1">
      <c r="A21" s="7" t="s">
        <v>17</v>
      </c>
      <c r="B21" s="4"/>
      <c r="C21" s="335">
        <f>D21*6</f>
        <v>23260.755000000001</v>
      </c>
      <c r="D21" s="335">
        <f>E21*E6</f>
        <v>3876.7925</v>
      </c>
      <c r="E21" s="338">
        <v>1.45</v>
      </c>
      <c r="F21" s="368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69"/>
      <c r="P22" s="51"/>
      <c r="Q22" s="50"/>
      <c r="R22" s="344"/>
      <c r="S22" s="344"/>
      <c r="T22" s="345"/>
    </row>
    <row r="23" spans="1:20" ht="65.25" thickBot="1">
      <c r="A23" s="37" t="s">
        <v>19</v>
      </c>
      <c r="B23" s="9" t="s">
        <v>7</v>
      </c>
      <c r="C23" s="336"/>
      <c r="D23" s="336"/>
      <c r="E23" s="339"/>
      <c r="F23" s="369"/>
      <c r="P23" s="51"/>
      <c r="Q23" s="50"/>
      <c r="R23" s="344"/>
      <c r="S23" s="344"/>
      <c r="T23" s="345"/>
    </row>
    <row r="24" spans="1:20" ht="39.75" customHeight="1" thickBot="1">
      <c r="A24" s="10" t="s">
        <v>20</v>
      </c>
      <c r="B24" s="9" t="s">
        <v>7</v>
      </c>
      <c r="C24" s="336"/>
      <c r="D24" s="336"/>
      <c r="E24" s="339"/>
      <c r="F24" s="369"/>
      <c r="P24" s="51"/>
      <c r="Q24" s="50"/>
      <c r="R24" s="344"/>
      <c r="S24" s="344"/>
      <c r="T24" s="345"/>
    </row>
    <row r="25" spans="1:20" ht="36" customHeight="1" thickBot="1">
      <c r="A25" s="10" t="s">
        <v>21</v>
      </c>
      <c r="B25" s="9" t="s">
        <v>10</v>
      </c>
      <c r="C25" s="336"/>
      <c r="D25" s="336"/>
      <c r="E25" s="339"/>
      <c r="F25" s="369"/>
      <c r="P25" s="51"/>
      <c r="Q25" s="50"/>
      <c r="R25" s="344"/>
      <c r="S25" s="344"/>
      <c r="T25" s="345"/>
    </row>
    <row r="26" spans="1:20" ht="61.5" customHeight="1" thickBot="1">
      <c r="A26" s="10" t="s">
        <v>22</v>
      </c>
      <c r="B26" s="9" t="s">
        <v>10</v>
      </c>
      <c r="C26" s="337"/>
      <c r="D26" s="337"/>
      <c r="E26" s="340"/>
      <c r="F26" s="370"/>
      <c r="P26" s="51"/>
      <c r="Q26" s="50"/>
      <c r="R26" s="344"/>
      <c r="S26" s="344"/>
      <c r="T26" s="345"/>
    </row>
    <row r="27" spans="1:20" ht="39.75" customHeight="1" thickBot="1">
      <c r="A27" s="7" t="s">
        <v>23</v>
      </c>
      <c r="B27" s="4"/>
      <c r="C27" s="335">
        <f>D27*6</f>
        <v>1283.3520000000001</v>
      </c>
      <c r="D27" s="335">
        <f>E27*E6</f>
        <v>213.89200000000002</v>
      </c>
      <c r="E27" s="338">
        <v>0.08</v>
      </c>
      <c r="F27" s="368"/>
      <c r="P27" s="48"/>
      <c r="Q27" s="42"/>
      <c r="R27" s="344"/>
      <c r="S27" s="344"/>
      <c r="T27" s="345"/>
    </row>
    <row r="28" spans="1:20" ht="45.75" customHeight="1" thickBot="1">
      <c r="A28" s="10" t="s">
        <v>24</v>
      </c>
      <c r="B28" s="9" t="s">
        <v>7</v>
      </c>
      <c r="C28" s="336"/>
      <c r="D28" s="336"/>
      <c r="E28" s="339"/>
      <c r="F28" s="369"/>
      <c r="P28" s="51"/>
      <c r="Q28" s="50"/>
      <c r="R28" s="344"/>
      <c r="S28" s="344"/>
      <c r="T28" s="345"/>
    </row>
    <row r="29" spans="1:20" ht="58.5" customHeight="1" thickBot="1">
      <c r="A29" s="10" t="s">
        <v>25</v>
      </c>
      <c r="B29" s="9" t="s">
        <v>7</v>
      </c>
      <c r="C29" s="336"/>
      <c r="D29" s="336"/>
      <c r="E29" s="339"/>
      <c r="F29" s="369"/>
      <c r="P29" s="51"/>
      <c r="Q29" s="50"/>
      <c r="R29" s="344"/>
      <c r="S29" s="344"/>
      <c r="T29" s="345"/>
    </row>
    <row r="30" spans="1:20" ht="51" customHeight="1" thickBot="1">
      <c r="A30" s="10" t="s">
        <v>16</v>
      </c>
      <c r="B30" s="9" t="s">
        <v>10</v>
      </c>
      <c r="C30" s="337"/>
      <c r="D30" s="337"/>
      <c r="E30" s="340"/>
      <c r="F30" s="370"/>
      <c r="P30" s="51"/>
      <c r="Q30" s="50"/>
      <c r="R30" s="344"/>
      <c r="S30" s="344"/>
      <c r="T30" s="345"/>
    </row>
    <row r="31" spans="1:20" ht="43.5" customHeight="1" thickBot="1">
      <c r="A31" s="7" t="s">
        <v>26</v>
      </c>
      <c r="B31" s="4"/>
      <c r="C31" s="332">
        <f>D31*6</f>
        <v>4972.9889999999996</v>
      </c>
      <c r="D31" s="335">
        <f>E31*E6</f>
        <v>828.83150000000001</v>
      </c>
      <c r="E31" s="338">
        <v>0.31</v>
      </c>
      <c r="F31" s="368"/>
      <c r="P31" s="48"/>
      <c r="Q31" s="42"/>
      <c r="R31" s="343"/>
      <c r="S31" s="344"/>
      <c r="T31" s="345"/>
    </row>
    <row r="32" spans="1:20" ht="44.25" customHeight="1" thickBot="1">
      <c r="A32" s="24" t="s">
        <v>27</v>
      </c>
      <c r="B32" s="9" t="s">
        <v>7</v>
      </c>
      <c r="C32" s="333"/>
      <c r="D32" s="336"/>
      <c r="E32" s="339"/>
      <c r="F32" s="369"/>
      <c r="P32" s="49"/>
      <c r="Q32" s="52"/>
      <c r="R32" s="343"/>
      <c r="S32" s="344"/>
      <c r="T32" s="345"/>
    </row>
    <row r="33" spans="1:20" ht="42" customHeight="1" thickBot="1">
      <c r="A33" s="24" t="s">
        <v>28</v>
      </c>
      <c r="B33" s="9" t="s">
        <v>7</v>
      </c>
      <c r="C33" s="333"/>
      <c r="D33" s="336"/>
      <c r="E33" s="339"/>
      <c r="F33" s="369"/>
      <c r="P33" s="49"/>
      <c r="Q33" s="52"/>
      <c r="R33" s="343"/>
      <c r="S33" s="344"/>
      <c r="T33" s="345"/>
    </row>
    <row r="34" spans="1:20" ht="45.75" customHeight="1" thickBot="1">
      <c r="A34" s="24" t="s">
        <v>29</v>
      </c>
      <c r="B34" s="9" t="s">
        <v>7</v>
      </c>
      <c r="C34" s="333"/>
      <c r="D34" s="336"/>
      <c r="E34" s="339"/>
      <c r="F34" s="369"/>
      <c r="P34" s="49"/>
      <c r="Q34" s="52"/>
      <c r="R34" s="343"/>
      <c r="S34" s="344"/>
      <c r="T34" s="345"/>
    </row>
    <row r="35" spans="1:20" ht="55.5" customHeight="1" thickBot="1">
      <c r="A35" s="24" t="s">
        <v>30</v>
      </c>
      <c r="B35" s="9" t="s">
        <v>7</v>
      </c>
      <c r="C35" s="333"/>
      <c r="D35" s="336"/>
      <c r="E35" s="339"/>
      <c r="F35" s="369"/>
      <c r="P35" s="49"/>
      <c r="Q35" s="52"/>
      <c r="R35" s="343"/>
      <c r="S35" s="344"/>
      <c r="T35" s="345"/>
    </row>
    <row r="36" spans="1:20" ht="51.75" customHeight="1" thickBot="1">
      <c r="A36" s="24" t="s">
        <v>16</v>
      </c>
      <c r="B36" s="4" t="s">
        <v>10</v>
      </c>
      <c r="C36" s="334"/>
      <c r="D36" s="337"/>
      <c r="E36" s="340"/>
      <c r="F36" s="370"/>
      <c r="P36" s="49"/>
      <c r="Q36" s="52"/>
      <c r="R36" s="343"/>
      <c r="S36" s="344"/>
      <c r="T36" s="345"/>
    </row>
    <row r="37" spans="1:20" ht="45" customHeight="1" thickBot="1">
      <c r="A37" s="7" t="s">
        <v>32</v>
      </c>
      <c r="B37" s="4"/>
      <c r="C37" s="332">
        <f>D37*6</f>
        <v>320.83800000000002</v>
      </c>
      <c r="D37" s="335">
        <f>E37*E6</f>
        <v>53.473000000000006</v>
      </c>
      <c r="E37" s="338">
        <v>0.02</v>
      </c>
      <c r="F37" s="368"/>
      <c r="P37" s="48"/>
      <c r="Q37" s="42"/>
      <c r="R37" s="343"/>
      <c r="S37" s="344"/>
      <c r="T37" s="345"/>
    </row>
    <row r="38" spans="1:20" ht="73.5" customHeight="1" thickBot="1">
      <c r="A38" s="24" t="s">
        <v>33</v>
      </c>
      <c r="B38" s="9" t="s">
        <v>34</v>
      </c>
      <c r="C38" s="333"/>
      <c r="D38" s="336"/>
      <c r="E38" s="339"/>
      <c r="F38" s="369"/>
      <c r="P38" s="49"/>
      <c r="Q38" s="52"/>
      <c r="R38" s="343"/>
      <c r="S38" s="344"/>
      <c r="T38" s="345"/>
    </row>
    <row r="39" spans="1:20" ht="45.75" customHeight="1" thickBot="1">
      <c r="A39" s="24" t="s">
        <v>16</v>
      </c>
      <c r="B39" s="4" t="s">
        <v>10</v>
      </c>
      <c r="C39" s="334"/>
      <c r="D39" s="337"/>
      <c r="E39" s="340"/>
      <c r="F39" s="370"/>
      <c r="P39" s="49"/>
      <c r="Q39" s="52"/>
      <c r="R39" s="343"/>
      <c r="S39" s="344"/>
      <c r="T39" s="345"/>
    </row>
    <row r="40" spans="1:20" ht="77.25" customHeight="1" thickBot="1">
      <c r="A40" s="7" t="s">
        <v>35</v>
      </c>
      <c r="B40" s="4" t="s">
        <v>34</v>
      </c>
      <c r="C40" s="25">
        <f>D40*6</f>
        <v>160.41900000000001</v>
      </c>
      <c r="D40" s="25">
        <f>E40*E6</f>
        <v>26.736500000000003</v>
      </c>
      <c r="E40" s="103">
        <v>0.01</v>
      </c>
      <c r="F40" s="131"/>
      <c r="P40" s="48"/>
      <c r="Q40" s="42"/>
      <c r="R40" s="53"/>
      <c r="S40" s="53"/>
      <c r="T40" s="54"/>
    </row>
    <row r="41" spans="1:20" ht="51.75" customHeight="1" thickBot="1">
      <c r="A41" s="7" t="s">
        <v>36</v>
      </c>
      <c r="B41" s="4"/>
      <c r="C41" s="364">
        <f>D41*6</f>
        <v>320.83800000000002</v>
      </c>
      <c r="D41" s="341">
        <f>E41*E6</f>
        <v>53.473000000000006</v>
      </c>
      <c r="E41" s="342">
        <v>0.02</v>
      </c>
      <c r="F41" s="368"/>
      <c r="P41" s="48"/>
      <c r="Q41" s="42"/>
      <c r="R41" s="343"/>
      <c r="S41" s="344"/>
      <c r="T41" s="345"/>
    </row>
    <row r="42" spans="1:20" ht="59.25" customHeight="1" thickBot="1">
      <c r="A42" s="24" t="s">
        <v>37</v>
      </c>
      <c r="B42" s="4" t="s">
        <v>34</v>
      </c>
      <c r="C42" s="334"/>
      <c r="D42" s="337"/>
      <c r="E42" s="340"/>
      <c r="F42" s="370"/>
      <c r="P42" s="49"/>
      <c r="Q42" s="42"/>
      <c r="R42" s="343"/>
      <c r="S42" s="344"/>
      <c r="T42" s="345"/>
    </row>
    <row r="43" spans="1:20" ht="48" customHeight="1" thickBot="1">
      <c r="A43" s="7" t="s">
        <v>38</v>
      </c>
      <c r="B43" s="12"/>
      <c r="C43" s="332">
        <f>D43*6</f>
        <v>160.41900000000001</v>
      </c>
      <c r="D43" s="335">
        <f>E43*E6</f>
        <v>26.736500000000003</v>
      </c>
      <c r="E43" s="338">
        <v>0.01</v>
      </c>
      <c r="F43" s="368"/>
      <c r="P43" s="48"/>
      <c r="Q43" s="41"/>
      <c r="R43" s="343"/>
      <c r="S43" s="344"/>
      <c r="T43" s="345"/>
    </row>
    <row r="44" spans="1:20" ht="90.75" customHeight="1" thickBot="1">
      <c r="A44" s="24" t="s">
        <v>39</v>
      </c>
      <c r="B44" s="12" t="s">
        <v>7</v>
      </c>
      <c r="C44" s="334"/>
      <c r="D44" s="337"/>
      <c r="E44" s="340"/>
      <c r="F44" s="370"/>
      <c r="P44" s="49"/>
      <c r="Q44" s="41"/>
      <c r="R44" s="343"/>
      <c r="S44" s="344"/>
      <c r="T44" s="345"/>
    </row>
    <row r="45" spans="1:20" s="31" customFormat="1" ht="40.5" customHeight="1" thickBot="1">
      <c r="A45" s="32" t="s">
        <v>40</v>
      </c>
      <c r="B45" s="28"/>
      <c r="C45" s="29">
        <f>C46+C49+C52+C57+C60</f>
        <v>46013.516500000005</v>
      </c>
      <c r="D45" s="36">
        <f>E45*E6</f>
        <v>7780.3215000000009</v>
      </c>
      <c r="E45" s="102">
        <f>E46+E49+E52+E57+E60</f>
        <v>2.91</v>
      </c>
      <c r="F45" s="135">
        <v>46013.52</v>
      </c>
      <c r="G45" s="97"/>
      <c r="P45" s="55"/>
      <c r="Q45" s="44"/>
      <c r="R45" s="45"/>
      <c r="S45" s="56"/>
      <c r="T45" s="46"/>
    </row>
    <row r="46" spans="1:20" ht="37.5" customHeight="1" thickBot="1">
      <c r="A46" s="7" t="s">
        <v>41</v>
      </c>
      <c r="B46" s="6"/>
      <c r="C46" s="364">
        <f>D46*6</f>
        <v>4491.732</v>
      </c>
      <c r="D46" s="371">
        <f>E46*E6</f>
        <v>748.62200000000007</v>
      </c>
      <c r="E46" s="342">
        <v>0.28000000000000003</v>
      </c>
      <c r="F46" s="368"/>
      <c r="P46" s="48"/>
      <c r="Q46" s="57"/>
      <c r="R46" s="343"/>
      <c r="S46" s="345"/>
      <c r="T46" s="345"/>
    </row>
    <row r="47" spans="1:20" ht="24" customHeight="1" thickBot="1">
      <c r="A47" s="24" t="s">
        <v>42</v>
      </c>
      <c r="B47" s="4" t="s">
        <v>7</v>
      </c>
      <c r="C47" s="333"/>
      <c r="D47" s="372"/>
      <c r="E47" s="339"/>
      <c r="F47" s="369"/>
      <c r="P47" s="49"/>
      <c r="Q47" s="58"/>
      <c r="R47" s="343"/>
      <c r="S47" s="345"/>
      <c r="T47" s="345"/>
    </row>
    <row r="48" spans="1:20" ht="60.75" customHeight="1" thickBot="1">
      <c r="A48" s="24" t="s">
        <v>43</v>
      </c>
      <c r="B48" s="4" t="s">
        <v>10</v>
      </c>
      <c r="C48" s="334"/>
      <c r="D48" s="373"/>
      <c r="E48" s="340"/>
      <c r="F48" s="370"/>
      <c r="P48" s="49"/>
      <c r="Q48" s="58"/>
      <c r="R48" s="343"/>
      <c r="S48" s="345"/>
      <c r="T48" s="345"/>
    </row>
    <row r="49" spans="1:20" ht="26.25" thickBot="1">
      <c r="A49" s="7" t="s">
        <v>44</v>
      </c>
      <c r="B49" s="6"/>
      <c r="C49" s="332">
        <f>D49*6</f>
        <v>19571.118000000002</v>
      </c>
      <c r="D49" s="335">
        <f>E49*E6</f>
        <v>3261.8530000000001</v>
      </c>
      <c r="E49" s="338">
        <v>1.22</v>
      </c>
      <c r="F49" s="368"/>
      <c r="P49" s="48"/>
      <c r="Q49" s="57"/>
      <c r="R49" s="343"/>
      <c r="S49" s="344"/>
      <c r="T49" s="345"/>
    </row>
    <row r="50" spans="1:20" ht="69" customHeight="1" thickBot="1">
      <c r="A50" s="24" t="s">
        <v>45</v>
      </c>
      <c r="B50" s="12" t="s">
        <v>46</v>
      </c>
      <c r="C50" s="333"/>
      <c r="D50" s="336"/>
      <c r="E50" s="339"/>
      <c r="F50" s="369"/>
      <c r="P50" s="49"/>
      <c r="Q50" s="41"/>
      <c r="R50" s="343"/>
      <c r="S50" s="344"/>
      <c r="T50" s="345"/>
    </row>
    <row r="51" spans="1:20" ht="60" customHeight="1" thickBot="1">
      <c r="A51" s="24" t="s">
        <v>47</v>
      </c>
      <c r="B51" s="4" t="s">
        <v>48</v>
      </c>
      <c r="C51" s="334"/>
      <c r="D51" s="337"/>
      <c r="E51" s="340"/>
      <c r="F51" s="370"/>
      <c r="P51" s="49"/>
      <c r="Q51" s="42"/>
      <c r="R51" s="343"/>
      <c r="S51" s="344"/>
      <c r="T51" s="345"/>
    </row>
    <row r="52" spans="1:20" ht="36" customHeight="1" thickBot="1">
      <c r="A52" s="7" t="s">
        <v>49</v>
      </c>
      <c r="B52" s="6"/>
      <c r="C52" s="335">
        <f>D52*6</f>
        <v>14437.710000000003</v>
      </c>
      <c r="D52" s="335">
        <f>E52*E6</f>
        <v>2406.2850000000003</v>
      </c>
      <c r="E52" s="338">
        <v>0.9</v>
      </c>
      <c r="F52" s="368"/>
      <c r="P52" s="48"/>
      <c r="Q52" s="57"/>
      <c r="R52" s="344"/>
      <c r="S52" s="344"/>
      <c r="T52" s="345"/>
    </row>
    <row r="53" spans="1:20" ht="37.5" customHeight="1" thickBot="1">
      <c r="A53" s="24" t="s">
        <v>50</v>
      </c>
      <c r="B53" s="12" t="s">
        <v>34</v>
      </c>
      <c r="C53" s="336"/>
      <c r="D53" s="336"/>
      <c r="E53" s="339"/>
      <c r="F53" s="369"/>
      <c r="P53" s="49"/>
      <c r="Q53" s="59"/>
      <c r="R53" s="344"/>
      <c r="S53" s="344"/>
      <c r="T53" s="345"/>
    </row>
    <row r="54" spans="1:20" ht="24" customHeight="1" thickBot="1">
      <c r="A54" s="13" t="s">
        <v>51</v>
      </c>
      <c r="B54" s="12" t="s">
        <v>34</v>
      </c>
      <c r="C54" s="336"/>
      <c r="D54" s="336"/>
      <c r="E54" s="339"/>
      <c r="F54" s="369"/>
      <c r="P54" s="60"/>
      <c r="Q54" s="59"/>
      <c r="R54" s="344"/>
      <c r="S54" s="344"/>
      <c r="T54" s="345"/>
    </row>
    <row r="55" spans="1:20" ht="25.5" customHeight="1" thickBot="1">
      <c r="A55" s="13" t="s">
        <v>52</v>
      </c>
      <c r="B55" s="12" t="s">
        <v>10</v>
      </c>
      <c r="C55" s="336"/>
      <c r="D55" s="336"/>
      <c r="E55" s="339"/>
      <c r="F55" s="369"/>
      <c r="P55" s="60"/>
      <c r="Q55" s="59"/>
      <c r="R55" s="344"/>
      <c r="S55" s="344"/>
      <c r="T55" s="345"/>
    </row>
    <row r="56" spans="1:20" ht="26.25" thickBot="1">
      <c r="A56" s="24" t="s">
        <v>53</v>
      </c>
      <c r="B56" s="4" t="s">
        <v>34</v>
      </c>
      <c r="C56" s="337"/>
      <c r="D56" s="337"/>
      <c r="E56" s="340"/>
      <c r="F56" s="370"/>
      <c r="P56" s="49"/>
      <c r="Q56" s="58"/>
      <c r="R56" s="344"/>
      <c r="S56" s="344"/>
      <c r="T56" s="345"/>
    </row>
    <row r="57" spans="1:20" ht="26.25" thickBot="1">
      <c r="A57" s="7" t="s">
        <v>54</v>
      </c>
      <c r="B57" s="6"/>
      <c r="C57" s="335">
        <f>D57*6</f>
        <v>4170.8940000000002</v>
      </c>
      <c r="D57" s="335">
        <f>E57*E6</f>
        <v>695.149</v>
      </c>
      <c r="E57" s="338">
        <v>0.26</v>
      </c>
      <c r="F57" s="368"/>
      <c r="P57" s="48"/>
      <c r="Q57" s="57"/>
      <c r="R57" s="344"/>
      <c r="S57" s="344"/>
      <c r="T57" s="345"/>
    </row>
    <row r="58" spans="1:20" ht="64.5" customHeight="1" thickBot="1">
      <c r="A58" s="24" t="s">
        <v>55</v>
      </c>
      <c r="B58" s="4" t="s">
        <v>31</v>
      </c>
      <c r="C58" s="336"/>
      <c r="D58" s="336"/>
      <c r="E58" s="339"/>
      <c r="F58" s="369"/>
      <c r="P58" s="49"/>
      <c r="Q58" s="42"/>
      <c r="R58" s="344"/>
      <c r="S58" s="344"/>
      <c r="T58" s="345"/>
    </row>
    <row r="59" spans="1:20" ht="36" customHeight="1" thickBot="1">
      <c r="A59" s="24" t="s">
        <v>56</v>
      </c>
      <c r="B59" s="4" t="s">
        <v>7</v>
      </c>
      <c r="C59" s="337"/>
      <c r="D59" s="337"/>
      <c r="E59" s="340"/>
      <c r="F59" s="370"/>
      <c r="P59" s="49"/>
      <c r="Q59" s="42"/>
      <c r="R59" s="344"/>
      <c r="S59" s="344"/>
      <c r="T59" s="345"/>
    </row>
    <row r="60" spans="1:20" ht="35.25" customHeight="1" thickBot="1">
      <c r="A60" s="7" t="s">
        <v>57</v>
      </c>
      <c r="B60" s="6"/>
      <c r="C60" s="335">
        <f>D60*5</f>
        <v>3342.0625</v>
      </c>
      <c r="D60" s="335">
        <f>E60*E6</f>
        <v>668.41250000000002</v>
      </c>
      <c r="E60" s="338">
        <v>0.25</v>
      </c>
      <c r="F60" s="368"/>
      <c r="P60" s="48"/>
      <c r="Q60" s="57"/>
      <c r="R60" s="344"/>
      <c r="S60" s="344"/>
      <c r="T60" s="345"/>
    </row>
    <row r="61" spans="1:20" ht="26.25" thickBot="1">
      <c r="A61" s="24" t="s">
        <v>58</v>
      </c>
      <c r="B61" s="4" t="s">
        <v>31</v>
      </c>
      <c r="C61" s="336"/>
      <c r="D61" s="336"/>
      <c r="E61" s="339"/>
      <c r="F61" s="369"/>
      <c r="P61" s="49"/>
      <c r="Q61" s="42"/>
      <c r="R61" s="344"/>
      <c r="S61" s="344"/>
      <c r="T61" s="345"/>
    </row>
    <row r="62" spans="1:20" ht="69" customHeight="1" thickBot="1">
      <c r="A62" s="24" t="s">
        <v>59</v>
      </c>
      <c r="B62" s="4" t="s">
        <v>10</v>
      </c>
      <c r="C62" s="337"/>
      <c r="D62" s="337"/>
      <c r="E62" s="340"/>
      <c r="F62" s="370"/>
      <c r="G62" s="96"/>
      <c r="P62" s="49"/>
      <c r="Q62" s="42"/>
      <c r="R62" s="344"/>
      <c r="S62" s="344"/>
      <c r="T62" s="345"/>
    </row>
    <row r="63" spans="1:20" s="31" customFormat="1" ht="27" customHeight="1" thickBot="1">
      <c r="A63" s="32" t="s">
        <v>60</v>
      </c>
      <c r="B63" s="28"/>
      <c r="C63" s="34">
        <f>C64+C70+C76+C81+C84</f>
        <v>100261.875</v>
      </c>
      <c r="D63" s="34">
        <f>E63*E6</f>
        <v>16710.3125</v>
      </c>
      <c r="E63" s="106">
        <f>E64+E70+E76+E81+E84</f>
        <v>6.25</v>
      </c>
      <c r="F63" s="277">
        <v>100261.88</v>
      </c>
      <c r="G63" s="97"/>
      <c r="I63" s="97"/>
      <c r="P63" s="55"/>
      <c r="Q63" s="44"/>
      <c r="R63" s="61"/>
      <c r="S63" s="61"/>
      <c r="T63" s="62"/>
    </row>
    <row r="64" spans="1:20" ht="35.25" customHeight="1" thickBot="1">
      <c r="A64" s="7" t="s">
        <v>61</v>
      </c>
      <c r="B64" s="12"/>
      <c r="C64" s="341">
        <f>D64*6</f>
        <v>29035.839000000004</v>
      </c>
      <c r="D64" s="341">
        <f>E64*E6</f>
        <v>4839.3065000000006</v>
      </c>
      <c r="E64" s="342">
        <v>1.81</v>
      </c>
      <c r="F64" s="368"/>
      <c r="P64" s="48"/>
      <c r="Q64" s="41"/>
      <c r="R64" s="344"/>
      <c r="S64" s="344"/>
      <c r="T64" s="345"/>
    </row>
    <row r="65" spans="1:20" ht="64.5" thickBot="1">
      <c r="A65" s="24" t="s">
        <v>62</v>
      </c>
      <c r="B65" s="4" t="s">
        <v>63</v>
      </c>
      <c r="C65" s="336"/>
      <c r="D65" s="336"/>
      <c r="E65" s="339"/>
      <c r="F65" s="369"/>
      <c r="P65" s="49"/>
      <c r="Q65" s="42"/>
      <c r="R65" s="344"/>
      <c r="S65" s="344"/>
      <c r="T65" s="345"/>
    </row>
    <row r="66" spans="1:20" ht="26.25" customHeight="1" thickBot="1">
      <c r="A66" s="176" t="s">
        <v>123</v>
      </c>
      <c r="B66" s="147" t="s">
        <v>124</v>
      </c>
      <c r="C66" s="336"/>
      <c r="D66" s="336"/>
      <c r="E66" s="339"/>
      <c r="F66" s="369"/>
      <c r="P66" s="175"/>
      <c r="Q66" s="42"/>
      <c r="R66" s="344"/>
      <c r="S66" s="344"/>
      <c r="T66" s="345"/>
    </row>
    <row r="67" spans="1:20" ht="69.75" customHeight="1">
      <c r="A67" s="347" t="s">
        <v>64</v>
      </c>
      <c r="B67" s="366" t="s">
        <v>7</v>
      </c>
      <c r="C67" s="336"/>
      <c r="D67" s="336"/>
      <c r="E67" s="339"/>
      <c r="F67" s="369"/>
      <c r="P67" s="49"/>
      <c r="Q67" s="41"/>
      <c r="R67" s="344"/>
      <c r="S67" s="344"/>
      <c r="T67" s="345"/>
    </row>
    <row r="68" spans="1:20" ht="15.75" hidden="1" thickBot="1">
      <c r="A68" s="349"/>
      <c r="B68" s="367"/>
      <c r="C68" s="336"/>
      <c r="D68" s="336"/>
      <c r="E68" s="339"/>
      <c r="F68" s="369"/>
      <c r="P68" s="49"/>
      <c r="Q68" s="41"/>
      <c r="R68" s="344"/>
      <c r="S68" s="344"/>
      <c r="T68" s="345"/>
    </row>
    <row r="69" spans="1:20" ht="26.25" thickBot="1">
      <c r="A69" s="24" t="s">
        <v>65</v>
      </c>
      <c r="B69" s="12" t="s">
        <v>10</v>
      </c>
      <c r="C69" s="337"/>
      <c r="D69" s="337"/>
      <c r="E69" s="340"/>
      <c r="F69" s="370"/>
      <c r="P69" s="49"/>
      <c r="Q69" s="41"/>
      <c r="R69" s="344"/>
      <c r="S69" s="344"/>
      <c r="T69" s="345"/>
    </row>
    <row r="70" spans="1:20" ht="91.5" customHeight="1" thickBot="1">
      <c r="A70" s="7" t="s">
        <v>66</v>
      </c>
      <c r="B70" s="12"/>
      <c r="C70" s="335">
        <f>D70*6</f>
        <v>25667.040000000001</v>
      </c>
      <c r="D70" s="335">
        <f>E70*E6</f>
        <v>4277.84</v>
      </c>
      <c r="E70" s="338">
        <v>1.6</v>
      </c>
      <c r="F70" s="368"/>
      <c r="P70" s="48"/>
      <c r="Q70" s="41"/>
      <c r="R70" s="344"/>
      <c r="S70" s="344"/>
      <c r="T70" s="345"/>
    </row>
    <row r="71" spans="1:20" ht="26.25" thickBot="1">
      <c r="A71" s="24" t="s">
        <v>67</v>
      </c>
      <c r="B71" s="4" t="s">
        <v>10</v>
      </c>
      <c r="C71" s="336"/>
      <c r="D71" s="336"/>
      <c r="E71" s="339"/>
      <c r="F71" s="369"/>
      <c r="P71" s="49"/>
      <c r="Q71" s="42"/>
      <c r="R71" s="344"/>
      <c r="S71" s="344"/>
      <c r="T71" s="345"/>
    </row>
    <row r="72" spans="1:20" ht="26.25" thickBot="1">
      <c r="A72" s="24" t="s">
        <v>68</v>
      </c>
      <c r="B72" s="4" t="s">
        <v>10</v>
      </c>
      <c r="C72" s="336"/>
      <c r="D72" s="336"/>
      <c r="E72" s="339"/>
      <c r="F72" s="369"/>
      <c r="P72" s="49"/>
      <c r="Q72" s="42"/>
      <c r="R72" s="344"/>
      <c r="S72" s="344"/>
      <c r="T72" s="345"/>
    </row>
    <row r="73" spans="1:20" ht="26.25" thickBot="1">
      <c r="A73" s="24" t="s">
        <v>69</v>
      </c>
      <c r="B73" s="4" t="s">
        <v>10</v>
      </c>
      <c r="C73" s="336"/>
      <c r="D73" s="336"/>
      <c r="E73" s="339"/>
      <c r="F73" s="369"/>
      <c r="P73" s="49"/>
      <c r="Q73" s="42"/>
      <c r="R73" s="344"/>
      <c r="S73" s="344"/>
      <c r="T73" s="345"/>
    </row>
    <row r="74" spans="1:20" ht="38.25" customHeight="1" thickBot="1">
      <c r="A74" s="24" t="s">
        <v>70</v>
      </c>
      <c r="B74" s="4" t="s">
        <v>10</v>
      </c>
      <c r="C74" s="336"/>
      <c r="D74" s="336"/>
      <c r="E74" s="339"/>
      <c r="F74" s="369"/>
      <c r="P74" s="49"/>
      <c r="Q74" s="42"/>
      <c r="R74" s="344"/>
      <c r="S74" s="344"/>
      <c r="T74" s="345"/>
    </row>
    <row r="75" spans="1:20" ht="22.5" customHeight="1" thickBot="1">
      <c r="A75" s="24" t="s">
        <v>71</v>
      </c>
      <c r="B75" s="4" t="s">
        <v>72</v>
      </c>
      <c r="C75" s="337"/>
      <c r="D75" s="337"/>
      <c r="E75" s="340"/>
      <c r="F75" s="370"/>
      <c r="P75" s="49"/>
      <c r="Q75" s="42"/>
      <c r="R75" s="344"/>
      <c r="S75" s="344"/>
      <c r="T75" s="345"/>
    </row>
    <row r="76" spans="1:20" ht="24.75" customHeight="1" thickBot="1">
      <c r="A76" s="7" t="s">
        <v>73</v>
      </c>
      <c r="B76" s="12"/>
      <c r="C76" s="335">
        <f>D76*6</f>
        <v>9625.14</v>
      </c>
      <c r="D76" s="335">
        <f>E76*E6</f>
        <v>1604.19</v>
      </c>
      <c r="E76" s="338">
        <v>0.6</v>
      </c>
      <c r="F76" s="368"/>
      <c r="P76" s="48"/>
      <c r="Q76" s="41"/>
      <c r="R76" s="344"/>
      <c r="S76" s="344"/>
      <c r="T76" s="345"/>
    </row>
    <row r="77" spans="1:20" ht="26.25" customHeight="1" thickBot="1">
      <c r="A77" s="24" t="s">
        <v>74</v>
      </c>
      <c r="B77" s="12" t="s">
        <v>75</v>
      </c>
      <c r="C77" s="336"/>
      <c r="D77" s="336"/>
      <c r="E77" s="339"/>
      <c r="F77" s="369"/>
      <c r="P77" s="49"/>
      <c r="Q77" s="41"/>
      <c r="R77" s="344"/>
      <c r="S77" s="344"/>
      <c r="T77" s="345"/>
    </row>
    <row r="78" spans="1:20" ht="24" customHeight="1" thickBot="1">
      <c r="A78" s="24" t="s">
        <v>76</v>
      </c>
      <c r="B78" s="12" t="s">
        <v>10</v>
      </c>
      <c r="C78" s="336"/>
      <c r="D78" s="336"/>
      <c r="E78" s="339"/>
      <c r="F78" s="369"/>
      <c r="P78" s="49"/>
      <c r="Q78" s="41"/>
      <c r="R78" s="344"/>
      <c r="S78" s="344"/>
      <c r="T78" s="345"/>
    </row>
    <row r="79" spans="1:20" ht="35.25" customHeight="1" thickBot="1">
      <c r="A79" s="347" t="s">
        <v>77</v>
      </c>
      <c r="B79" s="14"/>
      <c r="C79" s="336"/>
      <c r="D79" s="336"/>
      <c r="E79" s="339"/>
      <c r="F79" s="369"/>
      <c r="P79" s="346"/>
      <c r="Q79" s="49"/>
      <c r="R79" s="344"/>
      <c r="S79" s="344"/>
      <c r="T79" s="345"/>
    </row>
    <row r="80" spans="1:20" ht="15.75" thickBot="1">
      <c r="A80" s="348"/>
      <c r="B80" s="12" t="s">
        <v>72</v>
      </c>
      <c r="C80" s="337"/>
      <c r="D80" s="337"/>
      <c r="E80" s="340"/>
      <c r="F80" s="370"/>
      <c r="P80" s="346"/>
      <c r="Q80" s="41"/>
      <c r="R80" s="344"/>
      <c r="S80" s="344"/>
      <c r="T80" s="345"/>
    </row>
    <row r="81" spans="1:20" ht="15.75" thickBot="1">
      <c r="A81" s="7" t="s">
        <v>78</v>
      </c>
      <c r="B81" s="6"/>
      <c r="C81" s="332">
        <f>E81*E6*6</f>
        <v>26148.296999999999</v>
      </c>
      <c r="D81" s="335">
        <f>E81*E6</f>
        <v>4358.0495000000001</v>
      </c>
      <c r="E81" s="338">
        <v>1.63</v>
      </c>
      <c r="F81" s="368"/>
      <c r="P81" s="48"/>
      <c r="Q81" s="57"/>
      <c r="R81" s="343"/>
      <c r="S81" s="344"/>
      <c r="T81" s="345"/>
    </row>
    <row r="82" spans="1:20" ht="15.75" thickBot="1">
      <c r="A82" s="24" t="s">
        <v>79</v>
      </c>
      <c r="B82" s="4" t="s">
        <v>80</v>
      </c>
      <c r="C82" s="333"/>
      <c r="D82" s="336"/>
      <c r="E82" s="339"/>
      <c r="F82" s="369"/>
      <c r="P82" s="49"/>
      <c r="Q82" s="42"/>
      <c r="R82" s="343"/>
      <c r="S82" s="344"/>
      <c r="T82" s="345"/>
    </row>
    <row r="83" spans="1:20" ht="89.25" customHeight="1" thickBot="1">
      <c r="A83" s="24" t="s">
        <v>81</v>
      </c>
      <c r="B83" s="4" t="s">
        <v>10</v>
      </c>
      <c r="C83" s="334"/>
      <c r="D83" s="337"/>
      <c r="E83" s="340"/>
      <c r="F83" s="370"/>
      <c r="G83" s="96"/>
      <c r="P83" s="49"/>
      <c r="Q83" s="42"/>
      <c r="R83" s="343"/>
      <c r="S83" s="344"/>
      <c r="T83" s="345"/>
    </row>
    <row r="84" spans="1:20" ht="68.25" customHeight="1" thickBot="1">
      <c r="A84" s="7" t="s">
        <v>82</v>
      </c>
      <c r="B84" s="4" t="s">
        <v>83</v>
      </c>
      <c r="C84" s="25">
        <f>E84*E6*6</f>
        <v>9785.5590000000011</v>
      </c>
      <c r="D84" s="25">
        <f>E84*E6</f>
        <v>1630.9265</v>
      </c>
      <c r="E84" s="103">
        <v>0.61</v>
      </c>
      <c r="F84" s="131"/>
      <c r="J84" s="96"/>
      <c r="K84" s="96"/>
      <c r="P84" s="48"/>
      <c r="Q84" s="42"/>
      <c r="R84" s="53"/>
      <c r="S84" s="53"/>
      <c r="T84" s="54"/>
    </row>
    <row r="85" spans="1:20" s="31" customFormat="1" ht="15.75" thickBot="1">
      <c r="A85" s="27" t="s">
        <v>84</v>
      </c>
      <c r="B85" s="35"/>
      <c r="C85" s="34">
        <v>0</v>
      </c>
      <c r="D85" s="34">
        <v>0</v>
      </c>
      <c r="E85" s="106">
        <v>0</v>
      </c>
      <c r="F85" s="130"/>
      <c r="P85" s="43"/>
      <c r="Q85" s="63"/>
      <c r="R85" s="61"/>
      <c r="S85" s="61"/>
      <c r="T85" s="62"/>
    </row>
    <row r="86" spans="1:20" ht="25.5" customHeight="1" thickBot="1">
      <c r="A86" s="15" t="s">
        <v>85</v>
      </c>
      <c r="B86" s="12" t="s">
        <v>46</v>
      </c>
      <c r="C86" s="26">
        <f>D86*3</f>
        <v>2005.2375000000002</v>
      </c>
      <c r="D86" s="26">
        <f>E86*E6</f>
        <v>668.41250000000002</v>
      </c>
      <c r="E86" s="107">
        <v>0.25</v>
      </c>
      <c r="F86" s="287">
        <v>2005.24</v>
      </c>
      <c r="P86" s="64"/>
      <c r="Q86" s="41"/>
      <c r="R86" s="65"/>
      <c r="S86" s="65"/>
      <c r="T86" s="66"/>
    </row>
    <row r="87" spans="1:20" ht="81.75" customHeight="1" thickBot="1">
      <c r="A87" s="27" t="s">
        <v>119</v>
      </c>
      <c r="B87" s="94"/>
      <c r="C87" s="34">
        <v>0</v>
      </c>
      <c r="D87" s="34">
        <v>0</v>
      </c>
      <c r="E87" s="106">
        <v>0</v>
      </c>
      <c r="F87" s="133"/>
      <c r="P87" s="64"/>
      <c r="Q87" s="41"/>
      <c r="R87" s="65"/>
      <c r="S87" s="65"/>
      <c r="T87" s="66"/>
    </row>
    <row r="88" spans="1:20" ht="81.75" customHeight="1" thickBot="1">
      <c r="A88" s="27" t="s">
        <v>126</v>
      </c>
      <c r="B88" s="263"/>
      <c r="C88" s="34">
        <v>3474.26</v>
      </c>
      <c r="D88" s="34"/>
      <c r="E88" s="106"/>
      <c r="F88" s="202">
        <v>3474.26</v>
      </c>
      <c r="P88" s="64"/>
      <c r="Q88" s="41"/>
      <c r="R88" s="65"/>
      <c r="S88" s="65"/>
      <c r="T88" s="66"/>
    </row>
    <row r="89" spans="1:20" ht="81.75" customHeight="1" thickBot="1">
      <c r="A89" s="27" t="s">
        <v>129</v>
      </c>
      <c r="B89" s="263"/>
      <c r="C89" s="34">
        <v>802.76</v>
      </c>
      <c r="D89" s="34"/>
      <c r="E89" s="106"/>
      <c r="F89" s="202">
        <v>802.76</v>
      </c>
      <c r="P89" s="64"/>
      <c r="Q89" s="41"/>
      <c r="R89" s="65"/>
      <c r="S89" s="65"/>
      <c r="T89" s="66"/>
    </row>
    <row r="90" spans="1:20" ht="81.75" customHeight="1" thickBot="1">
      <c r="A90" s="27" t="s">
        <v>136</v>
      </c>
      <c r="B90" s="263"/>
      <c r="C90" s="34">
        <v>80.400000000000006</v>
      </c>
      <c r="D90" s="34"/>
      <c r="E90" s="106"/>
      <c r="F90" s="202">
        <v>80.400000000000006</v>
      </c>
      <c r="P90" s="64"/>
      <c r="Q90" s="41"/>
      <c r="R90" s="65"/>
      <c r="S90" s="65"/>
      <c r="T90" s="66"/>
    </row>
    <row r="91" spans="1:20" ht="24" customHeight="1" thickBot="1">
      <c r="A91" s="5" t="s">
        <v>86</v>
      </c>
      <c r="B91" s="16"/>
      <c r="C91" s="26">
        <f>C9+C45+C63+C88+C89+C90+C86</f>
        <v>185684.36300000001</v>
      </c>
      <c r="D91" s="26">
        <f>D85+D63+D45+D9</f>
        <v>29998.353000000003</v>
      </c>
      <c r="E91" s="107">
        <f>E86+E63+E45+E9</f>
        <v>11.469999999999999</v>
      </c>
      <c r="F91" s="265">
        <f>F9+F45+F63+F88+F89+F90+F86</f>
        <v>185684.37</v>
      </c>
      <c r="I91" s="96"/>
      <c r="P91" s="67"/>
      <c r="Q91" s="68"/>
      <c r="R91" s="65"/>
      <c r="S91" s="65"/>
      <c r="T91" s="66"/>
    </row>
    <row r="92" spans="1:20" ht="16.5">
      <c r="A92" s="326" t="s">
        <v>132</v>
      </c>
      <c r="B92" s="327"/>
      <c r="C92" s="327"/>
      <c r="D92" s="328"/>
      <c r="E92" s="141"/>
      <c r="F92" s="163">
        <v>145042.41</v>
      </c>
    </row>
    <row r="93" spans="1:20" ht="16.5">
      <c r="A93" s="178" t="s">
        <v>133</v>
      </c>
      <c r="B93" s="179"/>
      <c r="C93" s="179"/>
      <c r="D93" s="179"/>
      <c r="E93" s="141"/>
      <c r="F93" s="163">
        <v>187662.4</v>
      </c>
    </row>
    <row r="94" spans="1:20" ht="15.75">
      <c r="A94" s="139" t="s">
        <v>137</v>
      </c>
      <c r="B94" s="140"/>
      <c r="C94" s="140"/>
      <c r="D94" s="140"/>
      <c r="E94" s="142"/>
      <c r="F94" s="163">
        <v>143064.38</v>
      </c>
    </row>
    <row r="98" spans="1:1">
      <c r="A98" s="137" t="s">
        <v>121</v>
      </c>
    </row>
    <row r="99" spans="1:1">
      <c r="A99" s="137"/>
    </row>
    <row r="100" spans="1:1">
      <c r="A100" s="137" t="s">
        <v>122</v>
      </c>
    </row>
  </sheetData>
  <mergeCells count="134">
    <mergeCell ref="A67:A68"/>
    <mergeCell ref="B67:B68"/>
    <mergeCell ref="C15:C17"/>
    <mergeCell ref="D15:D17"/>
    <mergeCell ref="E15:E17"/>
    <mergeCell ref="R15:R17"/>
    <mergeCell ref="S15:S17"/>
    <mergeCell ref="T15:T17"/>
    <mergeCell ref="A3:E3"/>
    <mergeCell ref="P3:T3"/>
    <mergeCell ref="C10:C14"/>
    <mergeCell ref="D10:D14"/>
    <mergeCell ref="E10:E14"/>
    <mergeCell ref="R10:R14"/>
    <mergeCell ref="S10:S14"/>
    <mergeCell ref="T10:T14"/>
    <mergeCell ref="C21:C26"/>
    <mergeCell ref="D21:D26"/>
    <mergeCell ref="E21:E26"/>
    <mergeCell ref="R21:R26"/>
    <mergeCell ref="S21:S26"/>
    <mergeCell ref="T21:T26"/>
    <mergeCell ref="C18:C20"/>
    <mergeCell ref="D18:D20"/>
    <mergeCell ref="E18:E20"/>
    <mergeCell ref="R18:R20"/>
    <mergeCell ref="S18:S20"/>
    <mergeCell ref="T18:T20"/>
    <mergeCell ref="C31:C36"/>
    <mergeCell ref="D31:D36"/>
    <mergeCell ref="E31:E36"/>
    <mergeCell ref="R31:R36"/>
    <mergeCell ref="S31:S36"/>
    <mergeCell ref="T31:T36"/>
    <mergeCell ref="C27:C30"/>
    <mergeCell ref="D27:D30"/>
    <mergeCell ref="E27:E30"/>
    <mergeCell ref="R27:R30"/>
    <mergeCell ref="S27:S30"/>
    <mergeCell ref="T27:T30"/>
    <mergeCell ref="C41:C42"/>
    <mergeCell ref="D41:D42"/>
    <mergeCell ref="E41:E42"/>
    <mergeCell ref="R41:R42"/>
    <mergeCell ref="S41:S42"/>
    <mergeCell ref="T41:T42"/>
    <mergeCell ref="C37:C39"/>
    <mergeCell ref="D37:D39"/>
    <mergeCell ref="E37:E39"/>
    <mergeCell ref="R37:R39"/>
    <mergeCell ref="S37:S39"/>
    <mergeCell ref="T37:T39"/>
    <mergeCell ref="C46:C48"/>
    <mergeCell ref="D46:D48"/>
    <mergeCell ref="E46:E48"/>
    <mergeCell ref="R46:R48"/>
    <mergeCell ref="S46:S48"/>
    <mergeCell ref="T46:T48"/>
    <mergeCell ref="C43:C44"/>
    <mergeCell ref="D43:D44"/>
    <mergeCell ref="E43:E44"/>
    <mergeCell ref="R43:R44"/>
    <mergeCell ref="S43:S44"/>
    <mergeCell ref="T43:T44"/>
    <mergeCell ref="C52:C56"/>
    <mergeCell ref="D52:D56"/>
    <mergeCell ref="E52:E56"/>
    <mergeCell ref="R52:R56"/>
    <mergeCell ref="S52:S56"/>
    <mergeCell ref="T52:T56"/>
    <mergeCell ref="C49:C51"/>
    <mergeCell ref="D49:D51"/>
    <mergeCell ref="E49:E51"/>
    <mergeCell ref="R49:R51"/>
    <mergeCell ref="S49:S51"/>
    <mergeCell ref="T49:T51"/>
    <mergeCell ref="D60:D62"/>
    <mergeCell ref="E60:E62"/>
    <mergeCell ref="R60:R62"/>
    <mergeCell ref="S60:S62"/>
    <mergeCell ref="T60:T62"/>
    <mergeCell ref="C57:C59"/>
    <mergeCell ref="D57:D59"/>
    <mergeCell ref="E57:E59"/>
    <mergeCell ref="R57:R59"/>
    <mergeCell ref="S57:S59"/>
    <mergeCell ref="T57:T59"/>
    <mergeCell ref="R70:R75"/>
    <mergeCell ref="S70:S75"/>
    <mergeCell ref="T70:T75"/>
    <mergeCell ref="C64:C69"/>
    <mergeCell ref="D64:D69"/>
    <mergeCell ref="E64:E69"/>
    <mergeCell ref="R64:R69"/>
    <mergeCell ref="S64:S69"/>
    <mergeCell ref="T64:T69"/>
    <mergeCell ref="S81:S83"/>
    <mergeCell ref="T81:T83"/>
    <mergeCell ref="A79:A80"/>
    <mergeCell ref="P79:P80"/>
    <mergeCell ref="C81:C83"/>
    <mergeCell ref="D81:D83"/>
    <mergeCell ref="E81:E83"/>
    <mergeCell ref="R81:R83"/>
    <mergeCell ref="C76:C80"/>
    <mergeCell ref="D76:D80"/>
    <mergeCell ref="E76:E80"/>
    <mergeCell ref="R76:R80"/>
    <mergeCell ref="S76:S80"/>
    <mergeCell ref="T76:T80"/>
    <mergeCell ref="A2:E2"/>
    <mergeCell ref="A92:D92"/>
    <mergeCell ref="F10:F14"/>
    <mergeCell ref="F15:F17"/>
    <mergeCell ref="F19:F20"/>
    <mergeCell ref="F21:F26"/>
    <mergeCell ref="F27:F30"/>
    <mergeCell ref="F31:F36"/>
    <mergeCell ref="F37:F39"/>
    <mergeCell ref="F41:F42"/>
    <mergeCell ref="F43:F44"/>
    <mergeCell ref="F46:F48"/>
    <mergeCell ref="F49:F51"/>
    <mergeCell ref="F52:F56"/>
    <mergeCell ref="F57:F59"/>
    <mergeCell ref="F60:F62"/>
    <mergeCell ref="F64:F69"/>
    <mergeCell ref="F70:F75"/>
    <mergeCell ref="F76:F80"/>
    <mergeCell ref="F81:F83"/>
    <mergeCell ref="C70:C75"/>
    <mergeCell ref="D70:D75"/>
    <mergeCell ref="E70:E75"/>
    <mergeCell ref="C60:C62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97"/>
  <sheetViews>
    <sheetView workbookViewId="0">
      <selection sqref="A1:F97"/>
    </sheetView>
  </sheetViews>
  <sheetFormatPr defaultRowHeight="15"/>
  <cols>
    <col min="1" max="1" width="82.28515625" style="1" customWidth="1"/>
    <col min="2" max="2" width="13.28515625" style="69" customWidth="1"/>
    <col min="3" max="3" width="10.5703125" style="1" customWidth="1"/>
    <col min="4" max="5" width="10.7109375" style="1" customWidth="1"/>
    <col min="6" max="6" width="13.140625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>
      <c r="A2" s="325" t="s">
        <v>101</v>
      </c>
      <c r="B2" s="325"/>
      <c r="C2" s="325"/>
      <c r="D2" s="325"/>
      <c r="E2" s="325"/>
    </row>
    <row r="3" spans="1:21" ht="49.5" customHeight="1">
      <c r="A3" s="325" t="s">
        <v>98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21" ht="15.75" thickBot="1">
      <c r="P4" s="38"/>
      <c r="Q4" s="38"/>
      <c r="R4" s="38"/>
      <c r="S4" s="38"/>
      <c r="T4" s="38"/>
      <c r="U4" s="38"/>
    </row>
    <row r="5" spans="1:21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21" ht="15.75" thickBot="1">
      <c r="D6" s="23">
        <v>1258</v>
      </c>
      <c r="E6" s="23">
        <v>1258</v>
      </c>
      <c r="P6" s="38"/>
      <c r="Q6" s="38"/>
      <c r="R6" s="38"/>
      <c r="S6" s="40"/>
      <c r="T6" s="40"/>
      <c r="U6" s="38"/>
    </row>
    <row r="7" spans="1:21" ht="77.25" thickBot="1">
      <c r="A7" s="19" t="s">
        <v>0</v>
      </c>
      <c r="B7" s="2" t="s">
        <v>1</v>
      </c>
      <c r="C7" s="17" t="s">
        <v>131</v>
      </c>
      <c r="D7" s="18" t="s">
        <v>2</v>
      </c>
      <c r="E7" s="2" t="s">
        <v>2</v>
      </c>
      <c r="F7" s="128" t="s">
        <v>120</v>
      </c>
      <c r="P7" s="41"/>
      <c r="Q7" s="42"/>
      <c r="R7" s="42"/>
      <c r="S7" s="42"/>
      <c r="T7" s="42"/>
      <c r="U7" s="38"/>
    </row>
    <row r="8" spans="1:21" ht="15.75" thickBot="1">
      <c r="A8" s="3">
        <v>1</v>
      </c>
      <c r="B8" s="4">
        <v>2</v>
      </c>
      <c r="C8" s="4">
        <v>3</v>
      </c>
      <c r="D8" s="4">
        <v>4</v>
      </c>
      <c r="E8" s="4">
        <v>5</v>
      </c>
      <c r="F8" s="193">
        <v>6</v>
      </c>
      <c r="P8" s="41"/>
      <c r="Q8" s="42"/>
      <c r="R8" s="42"/>
      <c r="S8" s="42"/>
      <c r="T8" s="42"/>
      <c r="U8" s="38"/>
    </row>
    <row r="9" spans="1:21" s="31" customFormat="1" ht="84" customHeight="1" thickBot="1">
      <c r="A9" s="27" t="s">
        <v>3</v>
      </c>
      <c r="B9" s="28"/>
      <c r="C9" s="29">
        <f>C10+C15+C18+C21+C27+C31+C37+C40+C41+C43</f>
        <v>15548.879999999997</v>
      </c>
      <c r="D9" s="29">
        <f>E9*E6</f>
        <v>2591.4799999999996</v>
      </c>
      <c r="E9" s="30">
        <f>E10+E15+E18+E21+E27+E31+E37+E40+E41+E43</f>
        <v>2.0599999999999996</v>
      </c>
      <c r="F9" s="194">
        <v>15548.88</v>
      </c>
      <c r="H9" s="97"/>
      <c r="P9" s="43"/>
      <c r="Q9" s="44"/>
      <c r="R9" s="45"/>
      <c r="S9" s="45"/>
      <c r="T9" s="46"/>
      <c r="U9" s="47"/>
    </row>
    <row r="10" spans="1:21" ht="35.25" customHeight="1" thickBot="1">
      <c r="A10" s="7" t="s">
        <v>4</v>
      </c>
      <c r="B10" s="4"/>
      <c r="C10" s="355">
        <f>E10*E6*6</f>
        <v>452.88</v>
      </c>
      <c r="D10" s="358">
        <f>E10*E6</f>
        <v>75.48</v>
      </c>
      <c r="E10" s="361">
        <v>0.06</v>
      </c>
      <c r="F10" s="329"/>
      <c r="P10" s="48"/>
      <c r="Q10" s="42"/>
      <c r="R10" s="352"/>
      <c r="S10" s="353"/>
      <c r="T10" s="354"/>
    </row>
    <row r="11" spans="1:21" ht="33.75" customHeight="1" thickBot="1">
      <c r="A11" s="24" t="s">
        <v>5</v>
      </c>
      <c r="B11" s="4"/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32.25" customHeight="1" thickBot="1">
      <c r="A12" s="24" t="s">
        <v>6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1" customHeight="1" thickBot="1">
      <c r="A13" s="24" t="s">
        <v>8</v>
      </c>
      <c r="B13" s="4" t="s">
        <v>7</v>
      </c>
      <c r="C13" s="356"/>
      <c r="D13" s="359"/>
      <c r="E13" s="362"/>
      <c r="F13" s="330"/>
      <c r="P13" s="49"/>
      <c r="Q13" s="42"/>
      <c r="R13" s="352"/>
      <c r="S13" s="353"/>
      <c r="T13" s="354"/>
    </row>
    <row r="14" spans="1:21" ht="52.5" customHeight="1" thickBot="1">
      <c r="A14" s="24" t="s">
        <v>9</v>
      </c>
      <c r="B14" s="4" t="s">
        <v>10</v>
      </c>
      <c r="C14" s="357"/>
      <c r="D14" s="360"/>
      <c r="E14" s="363"/>
      <c r="F14" s="331"/>
      <c r="P14" s="49"/>
      <c r="Q14" s="42"/>
      <c r="R14" s="352"/>
      <c r="S14" s="353"/>
      <c r="T14" s="354"/>
    </row>
    <row r="15" spans="1:21" ht="45.75" customHeight="1" thickBot="1">
      <c r="A15" s="7" t="s">
        <v>11</v>
      </c>
      <c r="B15" s="4"/>
      <c r="C15" s="335">
        <f>E15*E6*6</f>
        <v>603.84</v>
      </c>
      <c r="D15" s="335">
        <f>E15*E6</f>
        <v>100.64</v>
      </c>
      <c r="E15" s="338">
        <v>0.08</v>
      </c>
      <c r="F15" s="329"/>
      <c r="P15" s="48"/>
      <c r="Q15" s="42"/>
      <c r="R15" s="344"/>
      <c r="S15" s="344"/>
      <c r="T15" s="345"/>
    </row>
    <row r="16" spans="1:21" ht="123" customHeight="1" thickBot="1">
      <c r="A16" s="24" t="s">
        <v>12</v>
      </c>
      <c r="B16" s="4" t="s">
        <v>7</v>
      </c>
      <c r="C16" s="336"/>
      <c r="D16" s="336"/>
      <c r="E16" s="339"/>
      <c r="F16" s="330"/>
      <c r="P16" s="49"/>
      <c r="Q16" s="42"/>
      <c r="R16" s="344"/>
      <c r="S16" s="344"/>
      <c r="T16" s="345"/>
    </row>
    <row r="17" spans="1:20" ht="66" customHeight="1" thickBot="1">
      <c r="A17" s="24" t="s">
        <v>13</v>
      </c>
      <c r="B17" s="4" t="s">
        <v>10</v>
      </c>
      <c r="C17" s="337"/>
      <c r="D17" s="337"/>
      <c r="E17" s="340"/>
      <c r="F17" s="331"/>
      <c r="P17" s="49"/>
      <c r="Q17" s="42"/>
      <c r="R17" s="344"/>
      <c r="S17" s="344"/>
      <c r="T17" s="345"/>
    </row>
    <row r="18" spans="1:20" ht="57" customHeight="1" thickBot="1">
      <c r="A18" s="7" t="s">
        <v>14</v>
      </c>
      <c r="B18" s="4"/>
      <c r="C18" s="332">
        <f>E18*E6*6</f>
        <v>150.96</v>
      </c>
      <c r="D18" s="335">
        <f>E18*E6</f>
        <v>25.16</v>
      </c>
      <c r="E18" s="338">
        <v>0.02</v>
      </c>
      <c r="F18" s="329"/>
      <c r="P18" s="48"/>
      <c r="Q18" s="42"/>
      <c r="R18" s="343"/>
      <c r="S18" s="344"/>
      <c r="T18" s="345"/>
    </row>
    <row r="19" spans="1:20" ht="115.5" customHeight="1" thickBot="1">
      <c r="A19" s="24" t="s">
        <v>15</v>
      </c>
      <c r="B19" s="9" t="s">
        <v>7</v>
      </c>
      <c r="C19" s="333"/>
      <c r="D19" s="336"/>
      <c r="E19" s="339"/>
      <c r="F19" s="330"/>
      <c r="P19" s="49"/>
      <c r="Q19" s="50"/>
      <c r="R19" s="343"/>
      <c r="S19" s="344"/>
      <c r="T19" s="345"/>
    </row>
    <row r="20" spans="1:20" ht="57.75" customHeight="1" thickBot="1">
      <c r="A20" s="24" t="s">
        <v>16</v>
      </c>
      <c r="B20" s="9" t="s">
        <v>10</v>
      </c>
      <c r="C20" s="334"/>
      <c r="D20" s="337"/>
      <c r="E20" s="340"/>
      <c r="F20" s="331"/>
      <c r="P20" s="49"/>
      <c r="Q20" s="50"/>
      <c r="R20" s="343"/>
      <c r="S20" s="344"/>
      <c r="T20" s="345"/>
    </row>
    <row r="21" spans="1:20" ht="47.25" customHeight="1" thickBot="1">
      <c r="A21" s="7" t="s">
        <v>17</v>
      </c>
      <c r="B21" s="4"/>
      <c r="C21" s="335">
        <f>E21*E6*6</f>
        <v>10944.599999999999</v>
      </c>
      <c r="D21" s="335">
        <f>E21*E6</f>
        <v>1824.1</v>
      </c>
      <c r="E21" s="338">
        <v>1.45</v>
      </c>
      <c r="F21" s="329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65.25" thickBot="1">
      <c r="A23" s="37" t="s">
        <v>19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40.5" customHeight="1" thickBot="1">
      <c r="A24" s="10" t="s">
        <v>20</v>
      </c>
      <c r="B24" s="9" t="s">
        <v>7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48" customHeight="1" thickBot="1">
      <c r="A25" s="10" t="s">
        <v>21</v>
      </c>
      <c r="B25" s="9" t="s">
        <v>10</v>
      </c>
      <c r="C25" s="336"/>
      <c r="D25" s="336"/>
      <c r="E25" s="339"/>
      <c r="F25" s="330"/>
      <c r="P25" s="51"/>
      <c r="Q25" s="50"/>
      <c r="R25" s="344"/>
      <c r="S25" s="344"/>
      <c r="T25" s="345"/>
    </row>
    <row r="26" spans="1:20" ht="65.25" customHeight="1" thickBot="1">
      <c r="A26" s="10" t="s">
        <v>22</v>
      </c>
      <c r="B26" s="9" t="s">
        <v>10</v>
      </c>
      <c r="C26" s="337"/>
      <c r="D26" s="337"/>
      <c r="E26" s="340"/>
      <c r="F26" s="331"/>
      <c r="P26" s="51"/>
      <c r="Q26" s="50"/>
      <c r="R26" s="344"/>
      <c r="S26" s="344"/>
      <c r="T26" s="345"/>
    </row>
    <row r="27" spans="1:20" ht="40.5" customHeight="1" thickBot="1">
      <c r="A27" s="7" t="s">
        <v>23</v>
      </c>
      <c r="B27" s="4"/>
      <c r="C27" s="335">
        <f>E27*E6*6</f>
        <v>603.84</v>
      </c>
      <c r="D27" s="335">
        <f>E27*E6</f>
        <v>100.64</v>
      </c>
      <c r="E27" s="338">
        <v>0.08</v>
      </c>
      <c r="F27" s="329"/>
      <c r="P27" s="48"/>
      <c r="Q27" s="42"/>
      <c r="R27" s="344"/>
      <c r="S27" s="344"/>
      <c r="T27" s="345"/>
    </row>
    <row r="28" spans="1:20" ht="48" customHeight="1" thickBot="1">
      <c r="A28" s="10" t="s">
        <v>24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68.25" customHeight="1" thickBot="1">
      <c r="A29" s="10" t="s">
        <v>25</v>
      </c>
      <c r="B29" s="9" t="s">
        <v>7</v>
      </c>
      <c r="C29" s="336"/>
      <c r="D29" s="336"/>
      <c r="E29" s="339"/>
      <c r="F29" s="330"/>
      <c r="P29" s="51"/>
      <c r="Q29" s="50"/>
      <c r="R29" s="344"/>
      <c r="S29" s="344"/>
      <c r="T29" s="345"/>
    </row>
    <row r="30" spans="1:20" ht="59.25" customHeight="1" thickBot="1">
      <c r="A30" s="10" t="s">
        <v>16</v>
      </c>
      <c r="B30" s="9" t="s">
        <v>10</v>
      </c>
      <c r="C30" s="337"/>
      <c r="D30" s="337"/>
      <c r="E30" s="340"/>
      <c r="F30" s="331"/>
      <c r="P30" s="51"/>
      <c r="Q30" s="50"/>
      <c r="R30" s="344"/>
      <c r="S30" s="344"/>
      <c r="T30" s="345"/>
    </row>
    <row r="31" spans="1:20" ht="43.5" customHeight="1" thickBot="1">
      <c r="A31" s="7" t="s">
        <v>26</v>
      </c>
      <c r="B31" s="4"/>
      <c r="C31" s="332">
        <f>E31*E6*6</f>
        <v>2339.88</v>
      </c>
      <c r="D31" s="335">
        <f>E31*E6</f>
        <v>389.98</v>
      </c>
      <c r="E31" s="338">
        <v>0.31</v>
      </c>
      <c r="F31" s="329"/>
      <c r="P31" s="48"/>
      <c r="Q31" s="42"/>
      <c r="R31" s="343"/>
      <c r="S31" s="344"/>
      <c r="T31" s="345"/>
    </row>
    <row r="32" spans="1:20" ht="54" customHeight="1" thickBot="1">
      <c r="A32" s="24" t="s">
        <v>27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0.25" customHeight="1" thickBot="1">
      <c r="A33" s="24" t="s">
        <v>28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51.75" customHeight="1" thickBot="1">
      <c r="A34" s="24" t="s">
        <v>29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5.5" customHeight="1" thickBot="1">
      <c r="A35" s="24" t="s">
        <v>30</v>
      </c>
      <c r="B35" s="9" t="s">
        <v>7</v>
      </c>
      <c r="C35" s="333"/>
      <c r="D35" s="336"/>
      <c r="E35" s="339"/>
      <c r="F35" s="330"/>
      <c r="P35" s="49"/>
      <c r="Q35" s="52"/>
      <c r="R35" s="343"/>
      <c r="S35" s="344"/>
      <c r="T35" s="345"/>
    </row>
    <row r="36" spans="1:20" ht="59.25" customHeight="1" thickBot="1">
      <c r="A36" s="24" t="s">
        <v>16</v>
      </c>
      <c r="B36" s="4" t="s">
        <v>10</v>
      </c>
      <c r="C36" s="334"/>
      <c r="D36" s="337"/>
      <c r="E36" s="340"/>
      <c r="F36" s="331"/>
      <c r="P36" s="49"/>
      <c r="Q36" s="52"/>
      <c r="R36" s="343"/>
      <c r="S36" s="344"/>
      <c r="T36" s="345"/>
    </row>
    <row r="37" spans="1:20" ht="52.5" customHeight="1" thickBot="1">
      <c r="A37" s="7" t="s">
        <v>32</v>
      </c>
      <c r="B37" s="4"/>
      <c r="C37" s="332">
        <f>E37*E6*6</f>
        <v>150.96</v>
      </c>
      <c r="D37" s="335">
        <f>E37*E6</f>
        <v>25.16</v>
      </c>
      <c r="E37" s="338">
        <v>0.02</v>
      </c>
      <c r="F37" s="329"/>
      <c r="P37" s="48"/>
      <c r="Q37" s="42"/>
      <c r="R37" s="343"/>
      <c r="S37" s="344"/>
      <c r="T37" s="345"/>
    </row>
    <row r="38" spans="1:20" ht="77.25" customHeight="1" thickBot="1">
      <c r="A38" s="24" t="s">
        <v>33</v>
      </c>
      <c r="B38" s="9" t="s">
        <v>34</v>
      </c>
      <c r="C38" s="333"/>
      <c r="D38" s="336"/>
      <c r="E38" s="339"/>
      <c r="F38" s="330"/>
      <c r="P38" s="49"/>
      <c r="Q38" s="52"/>
      <c r="R38" s="343"/>
      <c r="S38" s="344"/>
      <c r="T38" s="345"/>
    </row>
    <row r="39" spans="1:20" ht="49.5" customHeight="1" thickBot="1">
      <c r="A39" s="24" t="s">
        <v>16</v>
      </c>
      <c r="B39" s="4" t="s">
        <v>10</v>
      </c>
      <c r="C39" s="334"/>
      <c r="D39" s="337"/>
      <c r="E39" s="340"/>
      <c r="F39" s="331"/>
      <c r="P39" s="49"/>
      <c r="Q39" s="52"/>
      <c r="R39" s="343"/>
      <c r="S39" s="344"/>
      <c r="T39" s="345"/>
    </row>
    <row r="40" spans="1:20" ht="90.75" customHeight="1" thickBot="1">
      <c r="A40" s="7" t="s">
        <v>35</v>
      </c>
      <c r="B40" s="4" t="s">
        <v>34</v>
      </c>
      <c r="C40" s="25">
        <f>E40*E6*6</f>
        <v>75.48</v>
      </c>
      <c r="D40" s="25">
        <f>E40*E6</f>
        <v>12.58</v>
      </c>
      <c r="E40" s="103">
        <v>0.01</v>
      </c>
      <c r="F40" s="108"/>
      <c r="P40" s="48"/>
      <c r="Q40" s="42"/>
      <c r="R40" s="53"/>
      <c r="S40" s="53"/>
      <c r="T40" s="54"/>
    </row>
    <row r="41" spans="1:20" ht="60.75" customHeight="1" thickBot="1">
      <c r="A41" s="7" t="s">
        <v>36</v>
      </c>
      <c r="B41" s="4"/>
      <c r="C41" s="364">
        <f>E41*E6*6</f>
        <v>150.96</v>
      </c>
      <c r="D41" s="341">
        <f>E41*E6</f>
        <v>25.16</v>
      </c>
      <c r="E41" s="342">
        <v>0.02</v>
      </c>
      <c r="F41" s="329"/>
      <c r="P41" s="48"/>
      <c r="Q41" s="42"/>
      <c r="R41" s="343"/>
      <c r="S41" s="344"/>
      <c r="T41" s="345"/>
    </row>
    <row r="42" spans="1:20" ht="63.75" customHeight="1" thickBot="1">
      <c r="A42" s="24" t="s">
        <v>37</v>
      </c>
      <c r="B42" s="4" t="s">
        <v>34</v>
      </c>
      <c r="C42" s="334"/>
      <c r="D42" s="337"/>
      <c r="E42" s="340"/>
      <c r="F42" s="331"/>
      <c r="P42" s="49"/>
      <c r="Q42" s="42"/>
      <c r="R42" s="343"/>
      <c r="S42" s="344"/>
      <c r="T42" s="345"/>
    </row>
    <row r="43" spans="1:20" ht="61.5" customHeight="1" thickBot="1">
      <c r="A43" s="7" t="s">
        <v>38</v>
      </c>
      <c r="B43" s="12"/>
      <c r="C43" s="332">
        <f>E43*E6*6</f>
        <v>75.48</v>
      </c>
      <c r="D43" s="335"/>
      <c r="E43" s="338">
        <v>0.01</v>
      </c>
      <c r="F43" s="329"/>
      <c r="P43" s="48"/>
      <c r="Q43" s="41"/>
      <c r="R43" s="343"/>
      <c r="S43" s="344"/>
      <c r="T43" s="345"/>
    </row>
    <row r="44" spans="1:20" ht="96" customHeight="1" thickBot="1">
      <c r="A44" s="24" t="s">
        <v>39</v>
      </c>
      <c r="B44" s="12" t="s">
        <v>7</v>
      </c>
      <c r="C44" s="334"/>
      <c r="D44" s="337"/>
      <c r="E44" s="340"/>
      <c r="F44" s="331"/>
      <c r="P44" s="49"/>
      <c r="Q44" s="41"/>
      <c r="R44" s="343"/>
      <c r="S44" s="344"/>
      <c r="T44" s="345"/>
    </row>
    <row r="45" spans="1:20" s="31" customFormat="1" ht="26.25" thickBot="1">
      <c r="A45" s="32" t="s">
        <v>40</v>
      </c>
      <c r="B45" s="28"/>
      <c r="C45" s="29">
        <f>C46+C49+C52+C57+C60</f>
        <v>29512.68</v>
      </c>
      <c r="D45" s="36">
        <f>E45*E6</f>
        <v>4918.78</v>
      </c>
      <c r="E45" s="102">
        <f>E46+E49+E52+E57+E60</f>
        <v>3.91</v>
      </c>
      <c r="F45" s="144">
        <v>29512.68</v>
      </c>
      <c r="G45" s="97"/>
      <c r="P45" s="55"/>
      <c r="Q45" s="44"/>
      <c r="R45" s="45"/>
      <c r="S45" s="56"/>
      <c r="T45" s="46"/>
    </row>
    <row r="46" spans="1:20" ht="26.25" thickBot="1">
      <c r="A46" s="7" t="s">
        <v>41</v>
      </c>
      <c r="B46" s="6"/>
      <c r="C46" s="364">
        <f>E46*E6*6</f>
        <v>2113.44</v>
      </c>
      <c r="D46" s="371">
        <f>E46*E6</f>
        <v>352.24</v>
      </c>
      <c r="E46" s="342">
        <v>0.28000000000000003</v>
      </c>
      <c r="F46" s="329"/>
      <c r="P46" s="48"/>
      <c r="Q46" s="57"/>
      <c r="R46" s="343"/>
      <c r="S46" s="345"/>
      <c r="T46" s="345"/>
    </row>
    <row r="47" spans="1:20" ht="15.75" thickBot="1">
      <c r="A47" s="24" t="s">
        <v>42</v>
      </c>
      <c r="B47" s="4" t="s">
        <v>7</v>
      </c>
      <c r="C47" s="333"/>
      <c r="D47" s="372"/>
      <c r="E47" s="339"/>
      <c r="F47" s="330"/>
      <c r="P47" s="49"/>
      <c r="Q47" s="58"/>
      <c r="R47" s="343"/>
      <c r="S47" s="345"/>
      <c r="T47" s="345"/>
    </row>
    <row r="48" spans="1:20" ht="78" customHeight="1" thickBot="1">
      <c r="A48" s="24" t="s">
        <v>43</v>
      </c>
      <c r="B48" s="4" t="s">
        <v>10</v>
      </c>
      <c r="C48" s="334"/>
      <c r="D48" s="373"/>
      <c r="E48" s="340"/>
      <c r="F48" s="331"/>
      <c r="P48" s="49"/>
      <c r="Q48" s="58"/>
      <c r="R48" s="343"/>
      <c r="S48" s="345"/>
      <c r="T48" s="345"/>
    </row>
    <row r="49" spans="1:20" ht="26.25" thickBot="1">
      <c r="A49" s="7" t="s">
        <v>44</v>
      </c>
      <c r="B49" s="6"/>
      <c r="C49" s="332">
        <f>E49*E6*6</f>
        <v>9208.56</v>
      </c>
      <c r="D49" s="335">
        <f>E49*E6</f>
        <v>1534.76</v>
      </c>
      <c r="E49" s="338">
        <v>1.22</v>
      </c>
      <c r="F49" s="329"/>
      <c r="P49" s="48"/>
      <c r="Q49" s="57"/>
      <c r="R49" s="343"/>
      <c r="S49" s="344"/>
      <c r="T49" s="345"/>
    </row>
    <row r="50" spans="1:20" ht="72.75" customHeight="1" thickBot="1">
      <c r="A50" s="24" t="s">
        <v>45</v>
      </c>
      <c r="B50" s="12" t="s">
        <v>46</v>
      </c>
      <c r="C50" s="333"/>
      <c r="D50" s="336"/>
      <c r="E50" s="339"/>
      <c r="F50" s="330"/>
      <c r="P50" s="49"/>
      <c r="Q50" s="41"/>
      <c r="R50" s="343"/>
      <c r="S50" s="344"/>
      <c r="T50" s="345"/>
    </row>
    <row r="51" spans="1:20" ht="60" customHeight="1" thickBot="1">
      <c r="A51" s="24" t="s">
        <v>47</v>
      </c>
      <c r="B51" s="4" t="s">
        <v>48</v>
      </c>
      <c r="C51" s="334"/>
      <c r="D51" s="337"/>
      <c r="E51" s="340"/>
      <c r="F51" s="331"/>
      <c r="P51" s="49"/>
      <c r="Q51" s="42"/>
      <c r="R51" s="343"/>
      <c r="S51" s="344"/>
      <c r="T51" s="345"/>
    </row>
    <row r="52" spans="1:20" ht="26.25" thickBot="1">
      <c r="A52" s="7" t="s">
        <v>49</v>
      </c>
      <c r="B52" s="6"/>
      <c r="C52" s="335">
        <f>E52*E6*6</f>
        <v>6793.2000000000007</v>
      </c>
      <c r="D52" s="335">
        <f>E52*E6</f>
        <v>1132.2</v>
      </c>
      <c r="E52" s="338">
        <v>0.9</v>
      </c>
      <c r="F52" s="329"/>
      <c r="P52" s="48"/>
      <c r="Q52" s="57"/>
      <c r="R52" s="344"/>
      <c r="S52" s="344"/>
      <c r="T52" s="345"/>
    </row>
    <row r="53" spans="1:20" ht="35.25" customHeight="1" thickBot="1">
      <c r="A53" s="24" t="s">
        <v>50</v>
      </c>
      <c r="B53" s="12" t="s">
        <v>34</v>
      </c>
      <c r="C53" s="336"/>
      <c r="D53" s="336"/>
      <c r="E53" s="339"/>
      <c r="F53" s="330"/>
      <c r="P53" s="49"/>
      <c r="Q53" s="59"/>
      <c r="R53" s="344"/>
      <c r="S53" s="344"/>
      <c r="T53" s="345"/>
    </row>
    <row r="54" spans="1:20" ht="23.25" customHeight="1" thickBot="1">
      <c r="A54" s="13" t="s">
        <v>51</v>
      </c>
      <c r="B54" s="12" t="s">
        <v>34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21" customHeight="1" thickBot="1">
      <c r="A55" s="13" t="s">
        <v>52</v>
      </c>
      <c r="B55" s="12" t="s">
        <v>10</v>
      </c>
      <c r="C55" s="336"/>
      <c r="D55" s="336"/>
      <c r="E55" s="339"/>
      <c r="F55" s="330"/>
      <c r="P55" s="60"/>
      <c r="Q55" s="59"/>
      <c r="R55" s="344"/>
      <c r="S55" s="344"/>
      <c r="T55" s="345"/>
    </row>
    <row r="56" spans="1:20" ht="26.25" thickBot="1">
      <c r="A56" s="24" t="s">
        <v>53</v>
      </c>
      <c r="B56" s="4" t="s">
        <v>34</v>
      </c>
      <c r="C56" s="337"/>
      <c r="D56" s="337"/>
      <c r="E56" s="340"/>
      <c r="F56" s="331"/>
      <c r="P56" s="49"/>
      <c r="Q56" s="58"/>
      <c r="R56" s="344"/>
      <c r="S56" s="344"/>
      <c r="T56" s="345"/>
    </row>
    <row r="57" spans="1:20" ht="39" customHeight="1" thickBot="1">
      <c r="A57" s="7" t="s">
        <v>54</v>
      </c>
      <c r="B57" s="6"/>
      <c r="C57" s="335">
        <f>E57*E6*6</f>
        <v>1962.48</v>
      </c>
      <c r="D57" s="335">
        <f>E57*E6</f>
        <v>327.08</v>
      </c>
      <c r="E57" s="338">
        <v>0.26</v>
      </c>
      <c r="F57" s="329"/>
      <c r="P57" s="48"/>
      <c r="Q57" s="57"/>
      <c r="R57" s="344"/>
      <c r="S57" s="344"/>
      <c r="T57" s="345"/>
    </row>
    <row r="58" spans="1:20" ht="61.5" customHeight="1" thickBot="1">
      <c r="A58" s="24" t="s">
        <v>55</v>
      </c>
      <c r="B58" s="4" t="s">
        <v>31</v>
      </c>
      <c r="C58" s="336"/>
      <c r="D58" s="336"/>
      <c r="E58" s="339"/>
      <c r="F58" s="330"/>
      <c r="P58" s="49"/>
      <c r="Q58" s="42"/>
      <c r="R58" s="344"/>
      <c r="S58" s="344"/>
      <c r="T58" s="345"/>
    </row>
    <row r="59" spans="1:20" ht="33.75" customHeight="1" thickBot="1">
      <c r="A59" s="24" t="s">
        <v>56</v>
      </c>
      <c r="B59" s="4" t="s">
        <v>7</v>
      </c>
      <c r="C59" s="336"/>
      <c r="D59" s="336"/>
      <c r="E59" s="339"/>
      <c r="F59" s="331"/>
      <c r="P59" s="49"/>
      <c r="Q59" s="42"/>
      <c r="R59" s="344"/>
      <c r="S59" s="344"/>
      <c r="T59" s="345"/>
    </row>
    <row r="60" spans="1:20" ht="27" customHeight="1" thickBot="1">
      <c r="A60" s="7" t="s">
        <v>118</v>
      </c>
      <c r="B60" s="89" t="s">
        <v>83</v>
      </c>
      <c r="C60" s="91">
        <f>E60*D6*6</f>
        <v>9435</v>
      </c>
      <c r="D60" s="91">
        <f>E60*E6</f>
        <v>1572.5</v>
      </c>
      <c r="E60" s="188">
        <v>1.25</v>
      </c>
      <c r="F60" s="108"/>
      <c r="P60" s="48"/>
      <c r="Q60" s="57"/>
      <c r="R60" s="70"/>
      <c r="S60" s="70"/>
      <c r="T60" s="71"/>
    </row>
    <row r="61" spans="1:20" s="31" customFormat="1" ht="23.25" customHeight="1" thickBot="1">
      <c r="A61" s="32" t="s">
        <v>60</v>
      </c>
      <c r="B61" s="44"/>
      <c r="C61" s="200">
        <f>C62+C68+C74+C79+C82</f>
        <v>47175</v>
      </c>
      <c r="D61" s="92">
        <f>E61*E6</f>
        <v>7862.5</v>
      </c>
      <c r="E61" s="105">
        <f>E62+E68+E74+E79+E82</f>
        <v>6.25</v>
      </c>
      <c r="F61" s="182">
        <v>47175</v>
      </c>
      <c r="P61" s="55"/>
      <c r="Q61" s="44"/>
      <c r="R61" s="61"/>
      <c r="S61" s="61"/>
      <c r="T61" s="62"/>
    </row>
    <row r="62" spans="1:20" ht="33.75" customHeight="1" thickBot="1">
      <c r="A62" s="197" t="s">
        <v>61</v>
      </c>
      <c r="B62" s="185"/>
      <c r="C62" s="374">
        <f>E62*E6*6</f>
        <v>13661.880000000001</v>
      </c>
      <c r="D62" s="375">
        <f>E62*E6</f>
        <v>2276.98</v>
      </c>
      <c r="E62" s="339">
        <v>1.81</v>
      </c>
      <c r="F62" s="329"/>
      <c r="P62" s="48"/>
      <c r="Q62" s="41"/>
      <c r="R62" s="344"/>
      <c r="S62" s="344"/>
      <c r="T62" s="345"/>
    </row>
    <row r="63" spans="1:20" ht="77.25" thickBot="1">
      <c r="A63" s="198" t="s">
        <v>62</v>
      </c>
      <c r="B63" s="147" t="s">
        <v>63</v>
      </c>
      <c r="C63" s="374"/>
      <c r="D63" s="375"/>
      <c r="E63" s="339"/>
      <c r="F63" s="330"/>
      <c r="P63" s="49"/>
      <c r="Q63" s="42"/>
      <c r="R63" s="344"/>
      <c r="S63" s="344"/>
      <c r="T63" s="345"/>
    </row>
    <row r="64" spans="1:20" ht="21" customHeight="1">
      <c r="A64" s="203" t="s">
        <v>123</v>
      </c>
      <c r="B64" s="147" t="s">
        <v>124</v>
      </c>
      <c r="C64" s="374"/>
      <c r="D64" s="375"/>
      <c r="E64" s="339"/>
      <c r="F64" s="330"/>
      <c r="P64" s="175"/>
      <c r="Q64" s="42"/>
      <c r="R64" s="344"/>
      <c r="S64" s="344"/>
      <c r="T64" s="345"/>
    </row>
    <row r="65" spans="1:20" ht="68.25" customHeight="1">
      <c r="A65" s="377" t="s">
        <v>91</v>
      </c>
      <c r="B65" s="379" t="s">
        <v>7</v>
      </c>
      <c r="C65" s="374"/>
      <c r="D65" s="375"/>
      <c r="E65" s="339"/>
      <c r="F65" s="330"/>
      <c r="P65" s="49"/>
      <c r="Q65" s="41"/>
      <c r="R65" s="344"/>
      <c r="S65" s="344"/>
      <c r="T65" s="345"/>
    </row>
    <row r="66" spans="1:20" ht="9" hidden="1" customHeight="1" thickBot="1">
      <c r="A66" s="378"/>
      <c r="B66" s="380"/>
      <c r="C66" s="374"/>
      <c r="D66" s="375"/>
      <c r="E66" s="339"/>
      <c r="F66" s="330"/>
      <c r="P66" s="49"/>
      <c r="Q66" s="41"/>
      <c r="R66" s="344"/>
      <c r="S66" s="344"/>
      <c r="T66" s="345"/>
    </row>
    <row r="67" spans="1:20" ht="32.25" customHeight="1" thickBot="1">
      <c r="A67" s="196" t="s">
        <v>65</v>
      </c>
      <c r="B67" s="185" t="s">
        <v>10</v>
      </c>
      <c r="C67" s="374"/>
      <c r="D67" s="376"/>
      <c r="E67" s="340"/>
      <c r="F67" s="331"/>
      <c r="P67" s="49"/>
      <c r="Q67" s="41"/>
      <c r="R67" s="344"/>
      <c r="S67" s="344"/>
      <c r="T67" s="345"/>
    </row>
    <row r="68" spans="1:20" ht="81" customHeight="1" thickBot="1">
      <c r="A68" s="7" t="s">
        <v>66</v>
      </c>
      <c r="B68" s="12"/>
      <c r="C68" s="336">
        <f>E68*E6*6</f>
        <v>12076.800000000001</v>
      </c>
      <c r="D68" s="335">
        <f>E68*E6</f>
        <v>2012.8000000000002</v>
      </c>
      <c r="E68" s="338">
        <v>1.6</v>
      </c>
      <c r="F68" s="329"/>
      <c r="P68" s="48"/>
      <c r="Q68" s="41"/>
      <c r="R68" s="344"/>
      <c r="S68" s="344"/>
      <c r="T68" s="345"/>
    </row>
    <row r="69" spans="1:20" ht="39" thickBot="1">
      <c r="A69" s="24" t="s">
        <v>67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39" thickBot="1">
      <c r="A70" s="24" t="s">
        <v>68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9" thickBot="1">
      <c r="A71" s="24" t="s">
        <v>69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38.25" customHeight="1" thickBot="1">
      <c r="A72" s="24" t="s">
        <v>70</v>
      </c>
      <c r="B72" s="4" t="s">
        <v>10</v>
      </c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24" customHeight="1" thickBot="1">
      <c r="A73" s="24" t="s">
        <v>71</v>
      </c>
      <c r="B73" s="4" t="s">
        <v>72</v>
      </c>
      <c r="C73" s="337"/>
      <c r="D73" s="337"/>
      <c r="E73" s="340"/>
      <c r="F73" s="331"/>
      <c r="P73" s="49"/>
      <c r="Q73" s="42"/>
      <c r="R73" s="344"/>
      <c r="S73" s="344"/>
      <c r="T73" s="345"/>
    </row>
    <row r="74" spans="1:20" ht="24" customHeight="1" thickBot="1">
      <c r="A74" s="7" t="s">
        <v>73</v>
      </c>
      <c r="B74" s="12"/>
      <c r="C74" s="335">
        <f>E74*E6*6</f>
        <v>4528.7999999999993</v>
      </c>
      <c r="D74" s="335">
        <f>E74*E6</f>
        <v>754.8</v>
      </c>
      <c r="E74" s="338">
        <v>0.6</v>
      </c>
      <c r="F74" s="329"/>
      <c r="P74" s="48"/>
      <c r="Q74" s="41"/>
      <c r="R74" s="344"/>
      <c r="S74" s="344"/>
      <c r="T74" s="345"/>
    </row>
    <row r="75" spans="1:20" ht="27.75" customHeight="1" thickBot="1">
      <c r="A75" s="24" t="s">
        <v>74</v>
      </c>
      <c r="B75" s="12" t="s">
        <v>75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25.5" customHeight="1" thickBot="1">
      <c r="A76" s="24" t="s">
        <v>76</v>
      </c>
      <c r="B76" s="12" t="s">
        <v>10</v>
      </c>
      <c r="C76" s="336"/>
      <c r="D76" s="336"/>
      <c r="E76" s="339"/>
      <c r="F76" s="330"/>
      <c r="P76" s="49"/>
      <c r="Q76" s="41"/>
      <c r="R76" s="344"/>
      <c r="S76" s="344"/>
      <c r="T76" s="345"/>
    </row>
    <row r="77" spans="1:20" ht="35.25" customHeight="1" thickBot="1">
      <c r="A77" s="347" t="s">
        <v>77</v>
      </c>
      <c r="B77" s="14"/>
      <c r="C77" s="336"/>
      <c r="D77" s="336"/>
      <c r="E77" s="339"/>
      <c r="F77" s="330"/>
      <c r="P77" s="346"/>
      <c r="Q77" s="49"/>
      <c r="R77" s="344"/>
      <c r="S77" s="344"/>
      <c r="T77" s="345"/>
    </row>
    <row r="78" spans="1:20" ht="15.75" thickBot="1">
      <c r="A78" s="348"/>
      <c r="B78" s="12" t="s">
        <v>72</v>
      </c>
      <c r="C78" s="337"/>
      <c r="D78" s="337"/>
      <c r="E78" s="340"/>
      <c r="F78" s="331"/>
      <c r="P78" s="346"/>
      <c r="Q78" s="41"/>
      <c r="R78" s="344"/>
      <c r="S78" s="344"/>
      <c r="T78" s="345"/>
    </row>
    <row r="79" spans="1:20" ht="23.25" customHeight="1" thickBot="1">
      <c r="A79" s="7" t="s">
        <v>78</v>
      </c>
      <c r="B79" s="6"/>
      <c r="C79" s="332">
        <f>E79*D6*6</f>
        <v>12303.24</v>
      </c>
      <c r="D79" s="335">
        <f>E79*E6</f>
        <v>2050.54</v>
      </c>
      <c r="E79" s="338">
        <v>1.63</v>
      </c>
      <c r="F79" s="329"/>
      <c r="P79" s="48"/>
      <c r="Q79" s="57"/>
      <c r="R79" s="343"/>
      <c r="S79" s="344"/>
      <c r="T79" s="345"/>
    </row>
    <row r="80" spans="1:20" ht="24.75" customHeight="1" thickBot="1">
      <c r="A80" s="24" t="s">
        <v>79</v>
      </c>
      <c r="B80" s="4" t="s">
        <v>80</v>
      </c>
      <c r="C80" s="333"/>
      <c r="D80" s="336"/>
      <c r="E80" s="339"/>
      <c r="F80" s="330"/>
      <c r="P80" s="49"/>
      <c r="Q80" s="42"/>
      <c r="R80" s="343"/>
      <c r="S80" s="344"/>
      <c r="T80" s="345"/>
    </row>
    <row r="81" spans="1:20" ht="76.5" customHeight="1" thickBot="1">
      <c r="A81" s="24" t="s">
        <v>81</v>
      </c>
      <c r="B81" s="4" t="s">
        <v>10</v>
      </c>
      <c r="C81" s="334"/>
      <c r="D81" s="337"/>
      <c r="E81" s="340"/>
      <c r="F81" s="331"/>
      <c r="P81" s="49"/>
      <c r="Q81" s="42"/>
      <c r="R81" s="343"/>
      <c r="S81" s="344"/>
      <c r="T81" s="345"/>
    </row>
    <row r="82" spans="1:20" ht="58.5" customHeight="1" thickBot="1">
      <c r="A82" s="7" t="s">
        <v>82</v>
      </c>
      <c r="B82" s="4" t="s">
        <v>83</v>
      </c>
      <c r="C82" s="25">
        <f>E82*D6*6</f>
        <v>4604.28</v>
      </c>
      <c r="D82" s="25">
        <f>E82*E6</f>
        <v>767.38</v>
      </c>
      <c r="E82" s="103">
        <v>0.61</v>
      </c>
      <c r="F82" s="108"/>
      <c r="J82" s="96"/>
      <c r="P82" s="48"/>
      <c r="Q82" s="42"/>
      <c r="R82" s="53"/>
      <c r="S82" s="53"/>
      <c r="T82" s="54"/>
    </row>
    <row r="83" spans="1:20" s="31" customFormat="1" ht="22.5" customHeight="1" thickBot="1">
      <c r="A83" s="27" t="s">
        <v>84</v>
      </c>
      <c r="B83" s="35"/>
      <c r="C83" s="34">
        <v>0</v>
      </c>
      <c r="D83" s="34">
        <v>0</v>
      </c>
      <c r="E83" s="106">
        <v>0</v>
      </c>
      <c r="F83" s="109"/>
      <c r="P83" s="43"/>
      <c r="Q83" s="63"/>
      <c r="R83" s="61"/>
      <c r="S83" s="61"/>
      <c r="T83" s="62"/>
    </row>
    <row r="84" spans="1:20" ht="29.25" customHeight="1" thickBot="1">
      <c r="A84" s="15" t="s">
        <v>85</v>
      </c>
      <c r="B84" s="12" t="s">
        <v>46</v>
      </c>
      <c r="C84" s="26">
        <f>D84*3</f>
        <v>943.5</v>
      </c>
      <c r="D84" s="26">
        <f>E84*E6</f>
        <v>314.5</v>
      </c>
      <c r="E84" s="107">
        <v>0.25</v>
      </c>
      <c r="F84" s="202">
        <v>943.5</v>
      </c>
      <c r="P84" s="64"/>
      <c r="Q84" s="41"/>
      <c r="R84" s="65"/>
      <c r="S84" s="65"/>
      <c r="T84" s="66"/>
    </row>
    <row r="85" spans="1:20" ht="85.5" customHeight="1" thickBot="1">
      <c r="A85" s="27" t="s">
        <v>119</v>
      </c>
      <c r="B85" s="94"/>
      <c r="C85" s="34">
        <v>0</v>
      </c>
      <c r="D85" s="34">
        <v>0</v>
      </c>
      <c r="E85" s="106">
        <v>0</v>
      </c>
      <c r="F85" s="108"/>
      <c r="H85" s="96"/>
      <c r="P85" s="64"/>
      <c r="Q85" s="41"/>
      <c r="R85" s="65"/>
      <c r="S85" s="65"/>
      <c r="T85" s="66"/>
    </row>
    <row r="86" spans="1:20" ht="85.5" customHeight="1" thickBot="1">
      <c r="A86" s="27" t="s">
        <v>126</v>
      </c>
      <c r="B86" s="94"/>
      <c r="C86" s="34">
        <v>4642.8500000000004</v>
      </c>
      <c r="D86" s="34"/>
      <c r="E86" s="106"/>
      <c r="F86" s="202">
        <v>4642.8500000000004</v>
      </c>
      <c r="H86" s="96"/>
      <c r="P86" s="64"/>
      <c r="Q86" s="41"/>
      <c r="R86" s="65"/>
      <c r="S86" s="65"/>
      <c r="T86" s="66"/>
    </row>
    <row r="87" spans="1:20" ht="85.5" customHeight="1" thickBot="1">
      <c r="A87" s="27" t="s">
        <v>129</v>
      </c>
      <c r="B87" s="94"/>
      <c r="C87" s="34">
        <v>301.70999999999998</v>
      </c>
      <c r="D87" s="34"/>
      <c r="E87" s="106"/>
      <c r="F87" s="202">
        <v>301.70999999999998</v>
      </c>
      <c r="H87" s="96"/>
      <c r="P87" s="64"/>
      <c r="Q87" s="41"/>
      <c r="R87" s="65"/>
      <c r="S87" s="65"/>
      <c r="T87" s="66"/>
    </row>
    <row r="88" spans="1:20" ht="26.25" customHeight="1" thickBot="1">
      <c r="A88" s="5" t="s">
        <v>86</v>
      </c>
      <c r="B88" s="16"/>
      <c r="C88" s="26">
        <f>C84+C61+C45+C9+C86+C87</f>
        <v>98124.62000000001</v>
      </c>
      <c r="D88" s="26">
        <f>D83+D61+D45+D9</f>
        <v>15372.759999999998</v>
      </c>
      <c r="E88" s="204">
        <f>E84+E61+E45+E9</f>
        <v>12.469999999999999</v>
      </c>
      <c r="F88" s="266">
        <f>F9+F45+F61+F86+F87+F84</f>
        <v>98124.62000000001</v>
      </c>
      <c r="P88" s="67"/>
      <c r="Q88" s="68"/>
      <c r="R88" s="65"/>
      <c r="S88" s="65"/>
      <c r="T88" s="66"/>
    </row>
    <row r="89" spans="1:20" ht="16.5">
      <c r="A89" s="326" t="s">
        <v>132</v>
      </c>
      <c r="B89" s="327"/>
      <c r="C89" s="327"/>
      <c r="D89" s="328"/>
      <c r="E89" s="141"/>
      <c r="F89" s="163">
        <v>60339.67</v>
      </c>
    </row>
    <row r="90" spans="1:20" ht="16.5">
      <c r="A90" s="178" t="s">
        <v>133</v>
      </c>
      <c r="B90" s="179"/>
      <c r="C90" s="179"/>
      <c r="D90" s="179"/>
      <c r="E90" s="141"/>
      <c r="F90" s="163">
        <v>103135.93</v>
      </c>
    </row>
    <row r="91" spans="1:20" ht="15.75">
      <c r="A91" s="139" t="s">
        <v>137</v>
      </c>
      <c r="B91" s="140"/>
      <c r="C91" s="140"/>
      <c r="D91" s="140"/>
      <c r="E91" s="142"/>
      <c r="F91" s="163">
        <v>55328.36</v>
      </c>
    </row>
    <row r="92" spans="1:20">
      <c r="H92" s="96"/>
    </row>
    <row r="95" spans="1:20">
      <c r="A95" s="137" t="s">
        <v>121</v>
      </c>
    </row>
    <row r="96" spans="1:20">
      <c r="A96" s="137"/>
    </row>
    <row r="97" spans="1:1">
      <c r="A97" s="137" t="s">
        <v>122</v>
      </c>
    </row>
  </sheetData>
  <mergeCells count="127">
    <mergeCell ref="F68:F73"/>
    <mergeCell ref="F74:F78"/>
    <mergeCell ref="F79:F81"/>
    <mergeCell ref="F18:F20"/>
    <mergeCell ref="F21:F26"/>
    <mergeCell ref="F10:F14"/>
    <mergeCell ref="F15:F17"/>
    <mergeCell ref="F27:F30"/>
    <mergeCell ref="F31:F36"/>
    <mergeCell ref="F37:F39"/>
    <mergeCell ref="F41:F42"/>
    <mergeCell ref="F43:F44"/>
    <mergeCell ref="A65:A66"/>
    <mergeCell ref="B65:B66"/>
    <mergeCell ref="C15:C17"/>
    <mergeCell ref="D15:D17"/>
    <mergeCell ref="E15:E17"/>
    <mergeCell ref="R15:R17"/>
    <mergeCell ref="S15:S17"/>
    <mergeCell ref="T15:T17"/>
    <mergeCell ref="A3:E3"/>
    <mergeCell ref="P3:T3"/>
    <mergeCell ref="C10:C14"/>
    <mergeCell ref="D10:D14"/>
    <mergeCell ref="E10:E14"/>
    <mergeCell ref="R10:R14"/>
    <mergeCell ref="S10:S14"/>
    <mergeCell ref="T10:T14"/>
    <mergeCell ref="C21:C26"/>
    <mergeCell ref="D21:D26"/>
    <mergeCell ref="E21:E26"/>
    <mergeCell ref="R21:R26"/>
    <mergeCell ref="S21:S26"/>
    <mergeCell ref="T21:T26"/>
    <mergeCell ref="C18:C20"/>
    <mergeCell ref="D18:D20"/>
    <mergeCell ref="E18:E20"/>
    <mergeCell ref="R18:R20"/>
    <mergeCell ref="S18:S20"/>
    <mergeCell ref="T18:T20"/>
    <mergeCell ref="C31:C36"/>
    <mergeCell ref="D31:D36"/>
    <mergeCell ref="E31:E36"/>
    <mergeCell ref="R31:R36"/>
    <mergeCell ref="S31:S36"/>
    <mergeCell ref="T31:T36"/>
    <mergeCell ref="C27:C30"/>
    <mergeCell ref="D27:D30"/>
    <mergeCell ref="E27:E30"/>
    <mergeCell ref="R27:R30"/>
    <mergeCell ref="S27:S30"/>
    <mergeCell ref="T27:T30"/>
    <mergeCell ref="C41:C42"/>
    <mergeCell ref="D41:D42"/>
    <mergeCell ref="E41:E42"/>
    <mergeCell ref="R41:R42"/>
    <mergeCell ref="S41:S42"/>
    <mergeCell ref="T41:T42"/>
    <mergeCell ref="C37:C39"/>
    <mergeCell ref="D37:D39"/>
    <mergeCell ref="E37:E39"/>
    <mergeCell ref="R37:R39"/>
    <mergeCell ref="S37:S39"/>
    <mergeCell ref="T37:T39"/>
    <mergeCell ref="C46:C48"/>
    <mergeCell ref="D46:D48"/>
    <mergeCell ref="E46:E48"/>
    <mergeCell ref="R46:R48"/>
    <mergeCell ref="S46:S48"/>
    <mergeCell ref="T46:T48"/>
    <mergeCell ref="C43:C44"/>
    <mergeCell ref="D43:D44"/>
    <mergeCell ref="E43:E44"/>
    <mergeCell ref="R43:R44"/>
    <mergeCell ref="S43:S44"/>
    <mergeCell ref="T43:T44"/>
    <mergeCell ref="F46:F48"/>
    <mergeCell ref="C52:C56"/>
    <mergeCell ref="D52:D56"/>
    <mergeCell ref="E52:E56"/>
    <mergeCell ref="R52:R56"/>
    <mergeCell ref="S52:S56"/>
    <mergeCell ref="T52:T56"/>
    <mergeCell ref="C49:C51"/>
    <mergeCell ref="D49:D51"/>
    <mergeCell ref="E49:E51"/>
    <mergeCell ref="R49:R51"/>
    <mergeCell ref="S49:S51"/>
    <mergeCell ref="T49:T51"/>
    <mergeCell ref="F49:F51"/>
    <mergeCell ref="F52:F56"/>
    <mergeCell ref="E62:E67"/>
    <mergeCell ref="R62:R67"/>
    <mergeCell ref="S62:S67"/>
    <mergeCell ref="T62:T67"/>
    <mergeCell ref="C57:C59"/>
    <mergeCell ref="D57:D59"/>
    <mergeCell ref="E57:E59"/>
    <mergeCell ref="R57:R59"/>
    <mergeCell ref="S57:S59"/>
    <mergeCell ref="T57:T59"/>
    <mergeCell ref="F57:F59"/>
    <mergeCell ref="F62:F67"/>
    <mergeCell ref="A2:E2"/>
    <mergeCell ref="A89:D89"/>
    <mergeCell ref="S79:S81"/>
    <mergeCell ref="T79:T81"/>
    <mergeCell ref="A77:A78"/>
    <mergeCell ref="P77:P78"/>
    <mergeCell ref="C79:C81"/>
    <mergeCell ref="D79:D81"/>
    <mergeCell ref="E79:E81"/>
    <mergeCell ref="R79:R81"/>
    <mergeCell ref="C74:C78"/>
    <mergeCell ref="D74:D78"/>
    <mergeCell ref="E74:E78"/>
    <mergeCell ref="R74:R78"/>
    <mergeCell ref="S74:S78"/>
    <mergeCell ref="T74:T78"/>
    <mergeCell ref="C68:C73"/>
    <mergeCell ref="D68:D73"/>
    <mergeCell ref="E68:E73"/>
    <mergeCell ref="R68:R73"/>
    <mergeCell ref="S68:S73"/>
    <mergeCell ref="T68:T73"/>
    <mergeCell ref="C62:C67"/>
    <mergeCell ref="D62:D67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96"/>
  <sheetViews>
    <sheetView topLeftCell="A84" workbookViewId="0">
      <selection sqref="A1:F96"/>
    </sheetView>
  </sheetViews>
  <sheetFormatPr defaultRowHeight="15"/>
  <cols>
    <col min="1" max="1" width="78.42578125" style="1" customWidth="1"/>
    <col min="2" max="2" width="17.42578125" style="69" customWidth="1"/>
    <col min="3" max="3" width="10.5703125" style="1" customWidth="1"/>
    <col min="4" max="5" width="10.7109375" style="1" customWidth="1"/>
    <col min="6" max="6" width="12.5703125" style="1" customWidth="1"/>
    <col min="7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>
      <c r="A2" s="325" t="s">
        <v>101</v>
      </c>
      <c r="B2" s="325"/>
      <c r="C2" s="325"/>
      <c r="D2" s="325"/>
      <c r="E2" s="325"/>
    </row>
    <row r="3" spans="1:21" ht="43.5" customHeight="1">
      <c r="A3" s="325" t="s">
        <v>99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21" ht="15.75" thickBot="1">
      <c r="P4" s="38"/>
      <c r="Q4" s="38"/>
      <c r="R4" s="38"/>
      <c r="S4" s="38"/>
      <c r="T4" s="38"/>
      <c r="U4" s="38"/>
    </row>
    <row r="5" spans="1:21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21" ht="15.75" thickBot="1">
      <c r="D6" s="23">
        <v>3885.95</v>
      </c>
      <c r="E6" s="23">
        <v>3885.95</v>
      </c>
      <c r="P6" s="38"/>
      <c r="Q6" s="38"/>
      <c r="R6" s="38"/>
      <c r="S6" s="40"/>
      <c r="T6" s="40"/>
      <c r="U6" s="38"/>
    </row>
    <row r="7" spans="1:21" ht="77.25" thickBot="1">
      <c r="A7" s="19" t="s">
        <v>0</v>
      </c>
      <c r="B7" s="2" t="s">
        <v>1</v>
      </c>
      <c r="C7" s="17" t="s">
        <v>131</v>
      </c>
      <c r="D7" s="18" t="s">
        <v>2</v>
      </c>
      <c r="E7" s="17" t="s">
        <v>2</v>
      </c>
      <c r="F7" s="128" t="s">
        <v>120</v>
      </c>
      <c r="P7" s="41"/>
      <c r="Q7" s="42"/>
      <c r="R7" s="42"/>
      <c r="S7" s="42"/>
      <c r="T7" s="42"/>
      <c r="U7" s="38"/>
    </row>
    <row r="8" spans="1:21" ht="15.75" thickBot="1">
      <c r="A8" s="3">
        <v>1</v>
      </c>
      <c r="B8" s="4">
        <v>2</v>
      </c>
      <c r="C8" s="4">
        <v>3</v>
      </c>
      <c r="D8" s="4">
        <v>4</v>
      </c>
      <c r="E8" s="101">
        <v>5</v>
      </c>
      <c r="F8" s="193">
        <v>6</v>
      </c>
      <c r="P8" s="41"/>
      <c r="Q8" s="42"/>
      <c r="R8" s="42"/>
      <c r="S8" s="42"/>
      <c r="T8" s="42"/>
      <c r="U8" s="38"/>
    </row>
    <row r="9" spans="1:21" s="31" customFormat="1" ht="84" customHeight="1" thickBot="1">
      <c r="A9" s="27" t="s">
        <v>3</v>
      </c>
      <c r="B9" s="28"/>
      <c r="C9" s="29">
        <f>E9*E6*6</f>
        <v>48030.34199999999</v>
      </c>
      <c r="D9" s="29">
        <f>E9*E6</f>
        <v>8005.056999999998</v>
      </c>
      <c r="E9" s="102">
        <f>E10+E15+E18+E21+E27+E31+E37+E40+E41+E43</f>
        <v>2.0599999999999996</v>
      </c>
      <c r="F9" s="144">
        <v>48030.34</v>
      </c>
      <c r="G9" s="97"/>
      <c r="P9" s="43"/>
      <c r="Q9" s="44"/>
      <c r="R9" s="45"/>
      <c r="S9" s="45"/>
      <c r="T9" s="46"/>
      <c r="U9" s="47"/>
    </row>
    <row r="10" spans="1:21" ht="33.75" customHeight="1" thickBot="1">
      <c r="A10" s="7" t="s">
        <v>4</v>
      </c>
      <c r="B10" s="4"/>
      <c r="C10" s="355">
        <f>E10*E6*6</f>
        <v>1398.942</v>
      </c>
      <c r="D10" s="358">
        <v>10</v>
      </c>
      <c r="E10" s="361">
        <v>0.06</v>
      </c>
      <c r="F10" s="329"/>
      <c r="P10" s="48"/>
      <c r="Q10" s="42"/>
      <c r="R10" s="352"/>
      <c r="S10" s="353"/>
      <c r="T10" s="354"/>
    </row>
    <row r="11" spans="1:21" ht="33.75" customHeight="1" thickBot="1">
      <c r="A11" s="24" t="s">
        <v>5</v>
      </c>
      <c r="B11" s="4"/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39" customHeight="1" thickBot="1">
      <c r="A12" s="24" t="s">
        <v>6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48.75" customHeight="1" thickBot="1">
      <c r="A13" s="24" t="s">
        <v>8</v>
      </c>
      <c r="B13" s="4" t="s">
        <v>7</v>
      </c>
      <c r="C13" s="356"/>
      <c r="D13" s="359"/>
      <c r="E13" s="362"/>
      <c r="F13" s="330"/>
      <c r="P13" s="49"/>
      <c r="Q13" s="42"/>
      <c r="R13" s="352"/>
      <c r="S13" s="353"/>
      <c r="T13" s="354"/>
    </row>
    <row r="14" spans="1:21" ht="47.25" customHeight="1" thickBot="1">
      <c r="A14" s="24" t="s">
        <v>9</v>
      </c>
      <c r="B14" s="4" t="s">
        <v>10</v>
      </c>
      <c r="C14" s="357"/>
      <c r="D14" s="360"/>
      <c r="E14" s="363"/>
      <c r="F14" s="331"/>
      <c r="P14" s="49"/>
      <c r="Q14" s="42"/>
      <c r="R14" s="352"/>
      <c r="S14" s="353"/>
      <c r="T14" s="354"/>
    </row>
    <row r="15" spans="1:21" ht="33" customHeight="1" thickBot="1">
      <c r="A15" s="7" t="s">
        <v>11</v>
      </c>
      <c r="B15" s="4"/>
      <c r="C15" s="335">
        <f>E15*E6*6</f>
        <v>1865.2559999999999</v>
      </c>
      <c r="D15" s="335">
        <f>E15*E6</f>
        <v>310.87599999999998</v>
      </c>
      <c r="E15" s="338">
        <v>0.08</v>
      </c>
      <c r="F15" s="329"/>
      <c r="P15" s="48"/>
      <c r="Q15" s="42"/>
      <c r="R15" s="344"/>
      <c r="S15" s="344"/>
      <c r="T15" s="345"/>
    </row>
    <row r="16" spans="1:21" ht="126" customHeight="1" thickBot="1">
      <c r="A16" s="24" t="s">
        <v>12</v>
      </c>
      <c r="B16" s="4" t="s">
        <v>7</v>
      </c>
      <c r="C16" s="336"/>
      <c r="D16" s="336"/>
      <c r="E16" s="339"/>
      <c r="F16" s="330"/>
      <c r="P16" s="49"/>
      <c r="Q16" s="42"/>
      <c r="R16" s="344"/>
      <c r="S16" s="344"/>
      <c r="T16" s="345"/>
    </row>
    <row r="17" spans="1:20" ht="58.5" customHeight="1" thickBot="1">
      <c r="A17" s="24" t="s">
        <v>13</v>
      </c>
      <c r="B17" s="4" t="s">
        <v>10</v>
      </c>
      <c r="C17" s="337"/>
      <c r="D17" s="337"/>
      <c r="E17" s="340"/>
      <c r="F17" s="331"/>
      <c r="P17" s="49"/>
      <c r="Q17" s="42"/>
      <c r="R17" s="344"/>
      <c r="S17" s="344"/>
      <c r="T17" s="345"/>
    </row>
    <row r="18" spans="1:20" ht="47.25" customHeight="1" thickBot="1">
      <c r="A18" s="7" t="s">
        <v>14</v>
      </c>
      <c r="B18" s="4"/>
      <c r="C18" s="332">
        <f>E18*E6*6</f>
        <v>466.31399999999996</v>
      </c>
      <c r="D18" s="335">
        <f>E18*E6</f>
        <v>77.718999999999994</v>
      </c>
      <c r="E18" s="338">
        <v>0.02</v>
      </c>
      <c r="F18" s="329"/>
      <c r="P18" s="48"/>
      <c r="Q18" s="42"/>
      <c r="R18" s="343"/>
      <c r="S18" s="344"/>
      <c r="T18" s="345"/>
    </row>
    <row r="19" spans="1:20" ht="105.75" customHeight="1" thickBot="1">
      <c r="A19" s="24" t="s">
        <v>15</v>
      </c>
      <c r="B19" s="9" t="s">
        <v>7</v>
      </c>
      <c r="C19" s="333"/>
      <c r="D19" s="336"/>
      <c r="E19" s="339"/>
      <c r="F19" s="330"/>
      <c r="P19" s="49"/>
      <c r="Q19" s="50"/>
      <c r="R19" s="343"/>
      <c r="S19" s="344"/>
      <c r="T19" s="345"/>
    </row>
    <row r="20" spans="1:20" ht="52.5" customHeight="1" thickBot="1">
      <c r="A20" s="24" t="s">
        <v>16</v>
      </c>
      <c r="B20" s="9" t="s">
        <v>10</v>
      </c>
      <c r="C20" s="334"/>
      <c r="D20" s="337"/>
      <c r="E20" s="340"/>
      <c r="F20" s="331"/>
      <c r="P20" s="49"/>
      <c r="Q20" s="50"/>
      <c r="R20" s="343"/>
      <c r="S20" s="344"/>
      <c r="T20" s="345"/>
    </row>
    <row r="21" spans="1:20" ht="42" customHeight="1" thickBot="1">
      <c r="A21" s="7" t="s">
        <v>17</v>
      </c>
      <c r="B21" s="4"/>
      <c r="C21" s="335">
        <f>E21*E6*6</f>
        <v>33807.764999999999</v>
      </c>
      <c r="D21" s="335">
        <f>E21*E6</f>
        <v>5634.6274999999996</v>
      </c>
      <c r="E21" s="338">
        <v>1.45</v>
      </c>
      <c r="F21" s="329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75" customHeight="1" thickBot="1">
      <c r="A23" s="37" t="s">
        <v>19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6.75" customHeight="1" thickBot="1">
      <c r="A24" s="10" t="s">
        <v>20</v>
      </c>
      <c r="B24" s="9" t="s">
        <v>7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42" customHeight="1" thickBot="1">
      <c r="A25" s="10" t="s">
        <v>21</v>
      </c>
      <c r="B25" s="9" t="s">
        <v>10</v>
      </c>
      <c r="C25" s="336"/>
      <c r="D25" s="336"/>
      <c r="E25" s="339"/>
      <c r="F25" s="330"/>
      <c r="P25" s="51"/>
      <c r="Q25" s="50"/>
      <c r="R25" s="344"/>
      <c r="S25" s="344"/>
      <c r="T25" s="345"/>
    </row>
    <row r="26" spans="1:20" ht="63" customHeight="1" thickBot="1">
      <c r="A26" s="10" t="s">
        <v>22</v>
      </c>
      <c r="B26" s="9" t="s">
        <v>10</v>
      </c>
      <c r="C26" s="337"/>
      <c r="D26" s="337"/>
      <c r="E26" s="340"/>
      <c r="F26" s="331"/>
      <c r="P26" s="51"/>
      <c r="Q26" s="50"/>
      <c r="R26" s="344"/>
      <c r="S26" s="344"/>
      <c r="T26" s="345"/>
    </row>
    <row r="27" spans="1:20" ht="39.75" customHeight="1" thickBot="1">
      <c r="A27" s="7" t="s">
        <v>23</v>
      </c>
      <c r="B27" s="4"/>
      <c r="C27" s="335">
        <f>E27*E6*6</f>
        <v>1865.2559999999999</v>
      </c>
      <c r="D27" s="335">
        <f>E27*E6</f>
        <v>310.87599999999998</v>
      </c>
      <c r="E27" s="338">
        <v>0.08</v>
      </c>
      <c r="F27" s="329"/>
      <c r="P27" s="48"/>
      <c r="Q27" s="42"/>
      <c r="R27" s="344"/>
      <c r="S27" s="344"/>
      <c r="T27" s="345"/>
    </row>
    <row r="28" spans="1:20" ht="55.5" customHeight="1" thickBot="1">
      <c r="A28" s="10" t="s">
        <v>24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60" customHeight="1" thickBot="1">
      <c r="A29" s="10" t="s">
        <v>25</v>
      </c>
      <c r="B29" s="9" t="s">
        <v>7</v>
      </c>
      <c r="C29" s="336"/>
      <c r="D29" s="336"/>
      <c r="E29" s="339"/>
      <c r="F29" s="330"/>
      <c r="P29" s="51"/>
      <c r="Q29" s="50"/>
      <c r="R29" s="344"/>
      <c r="S29" s="344"/>
      <c r="T29" s="345"/>
    </row>
    <row r="30" spans="1:20" ht="52.5" customHeight="1" thickBot="1">
      <c r="A30" s="10" t="s">
        <v>16</v>
      </c>
      <c r="B30" s="9" t="s">
        <v>10</v>
      </c>
      <c r="C30" s="337"/>
      <c r="D30" s="337"/>
      <c r="E30" s="340"/>
      <c r="F30" s="331"/>
      <c r="P30" s="51"/>
      <c r="Q30" s="50"/>
      <c r="R30" s="344"/>
      <c r="S30" s="344"/>
      <c r="T30" s="345"/>
    </row>
    <row r="31" spans="1:20" ht="46.5" customHeight="1" thickBot="1">
      <c r="A31" s="7" t="s">
        <v>26</v>
      </c>
      <c r="B31" s="4"/>
      <c r="C31" s="332">
        <f>E31*E6*6</f>
        <v>7227.8669999999993</v>
      </c>
      <c r="D31" s="335">
        <f>E31*E6</f>
        <v>1204.6444999999999</v>
      </c>
      <c r="E31" s="338">
        <v>0.31</v>
      </c>
      <c r="F31" s="329"/>
      <c r="P31" s="48"/>
      <c r="Q31" s="42"/>
      <c r="R31" s="343"/>
      <c r="S31" s="344"/>
      <c r="T31" s="345"/>
    </row>
    <row r="32" spans="1:20" ht="46.5" customHeight="1" thickBot="1">
      <c r="A32" s="24" t="s">
        <v>27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51" customHeight="1" thickBot="1">
      <c r="A33" s="24" t="s">
        <v>28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50.25" customHeight="1" thickBot="1">
      <c r="A34" s="24" t="s">
        <v>29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55.5" customHeight="1" thickBot="1">
      <c r="A35" s="24" t="s">
        <v>30</v>
      </c>
      <c r="B35" s="9" t="s">
        <v>7</v>
      </c>
      <c r="C35" s="333"/>
      <c r="D35" s="336"/>
      <c r="E35" s="339"/>
      <c r="F35" s="330"/>
      <c r="P35" s="49"/>
      <c r="Q35" s="52"/>
      <c r="R35" s="343"/>
      <c r="S35" s="344"/>
      <c r="T35" s="345"/>
    </row>
    <row r="36" spans="1:20" ht="50.25" customHeight="1" thickBot="1">
      <c r="A36" s="24" t="s">
        <v>16</v>
      </c>
      <c r="B36" s="4" t="s">
        <v>10</v>
      </c>
      <c r="C36" s="334"/>
      <c r="D36" s="337"/>
      <c r="E36" s="340"/>
      <c r="F36" s="331"/>
      <c r="P36" s="49"/>
      <c r="Q36" s="52"/>
      <c r="R36" s="343"/>
      <c r="S36" s="344"/>
      <c r="T36" s="345"/>
    </row>
    <row r="37" spans="1:20" ht="47.25" customHeight="1" thickBot="1">
      <c r="A37" s="7" t="s">
        <v>32</v>
      </c>
      <c r="B37" s="4"/>
      <c r="C37" s="332">
        <f>E37*E6*6</f>
        <v>466.31399999999996</v>
      </c>
      <c r="D37" s="335">
        <f>E37*E6</f>
        <v>77.718999999999994</v>
      </c>
      <c r="E37" s="338">
        <v>0.02</v>
      </c>
      <c r="F37" s="329"/>
      <c r="P37" s="48"/>
      <c r="Q37" s="42"/>
      <c r="R37" s="343"/>
      <c r="S37" s="344"/>
      <c r="T37" s="345"/>
    </row>
    <row r="38" spans="1:20" ht="75.75" customHeight="1" thickBot="1">
      <c r="A38" s="24" t="s">
        <v>33</v>
      </c>
      <c r="B38" s="9" t="s">
        <v>34</v>
      </c>
      <c r="C38" s="333"/>
      <c r="D38" s="336"/>
      <c r="E38" s="339"/>
      <c r="F38" s="330"/>
      <c r="P38" s="49"/>
      <c r="Q38" s="52"/>
      <c r="R38" s="343"/>
      <c r="S38" s="344"/>
      <c r="T38" s="345"/>
    </row>
    <row r="39" spans="1:20" ht="49.5" customHeight="1" thickBot="1">
      <c r="A39" s="24" t="s">
        <v>16</v>
      </c>
      <c r="B39" s="4" t="s">
        <v>10</v>
      </c>
      <c r="C39" s="334"/>
      <c r="D39" s="337"/>
      <c r="E39" s="340"/>
      <c r="F39" s="331"/>
      <c r="P39" s="49"/>
      <c r="Q39" s="52"/>
      <c r="R39" s="343"/>
      <c r="S39" s="344"/>
      <c r="T39" s="345"/>
    </row>
    <row r="40" spans="1:20" ht="72.75" customHeight="1" thickBot="1">
      <c r="A40" s="7" t="s">
        <v>35</v>
      </c>
      <c r="B40" s="4" t="s">
        <v>34</v>
      </c>
      <c r="C40" s="25">
        <f>E40*E6*6</f>
        <v>233.15699999999998</v>
      </c>
      <c r="D40" s="25">
        <f>E40*E6</f>
        <v>38.859499999999997</v>
      </c>
      <c r="E40" s="103">
        <v>0.01</v>
      </c>
      <c r="F40" s="108"/>
      <c r="P40" s="48"/>
      <c r="Q40" s="42"/>
      <c r="R40" s="53"/>
      <c r="S40" s="53"/>
      <c r="T40" s="54"/>
    </row>
    <row r="41" spans="1:20" ht="50.25" customHeight="1" thickBot="1">
      <c r="A41" s="7" t="s">
        <v>36</v>
      </c>
      <c r="B41" s="4"/>
      <c r="C41" s="364">
        <f>E41*E6*6</f>
        <v>466.31399999999996</v>
      </c>
      <c r="D41" s="341">
        <f>E41*E6</f>
        <v>77.718999999999994</v>
      </c>
      <c r="E41" s="342">
        <v>0.02</v>
      </c>
      <c r="F41" s="329"/>
      <c r="P41" s="48"/>
      <c r="Q41" s="42"/>
      <c r="R41" s="343"/>
      <c r="S41" s="344"/>
      <c r="T41" s="345"/>
    </row>
    <row r="42" spans="1:20" ht="70.5" customHeight="1" thickBot="1">
      <c r="A42" s="24" t="s">
        <v>37</v>
      </c>
      <c r="B42" s="4" t="s">
        <v>34</v>
      </c>
      <c r="C42" s="334"/>
      <c r="D42" s="337"/>
      <c r="E42" s="340"/>
      <c r="F42" s="331"/>
      <c r="P42" s="49"/>
      <c r="Q42" s="42"/>
      <c r="R42" s="343"/>
      <c r="S42" s="344"/>
      <c r="T42" s="345"/>
    </row>
    <row r="43" spans="1:20" ht="61.5" customHeight="1" thickBot="1">
      <c r="A43" s="7" t="s">
        <v>38</v>
      </c>
      <c r="B43" s="12"/>
      <c r="C43" s="332">
        <f>E43*E6*6</f>
        <v>233.15699999999998</v>
      </c>
      <c r="D43" s="335">
        <f>E43*E6</f>
        <v>38.859499999999997</v>
      </c>
      <c r="E43" s="338">
        <v>0.01</v>
      </c>
      <c r="F43" s="329"/>
      <c r="P43" s="48"/>
      <c r="Q43" s="41"/>
      <c r="R43" s="343"/>
      <c r="S43" s="344"/>
      <c r="T43" s="345"/>
    </row>
    <row r="44" spans="1:20" ht="89.25" customHeight="1" thickBot="1">
      <c r="A44" s="24" t="s">
        <v>39</v>
      </c>
      <c r="B44" s="12" t="s">
        <v>7</v>
      </c>
      <c r="C44" s="334"/>
      <c r="D44" s="337"/>
      <c r="E44" s="340"/>
      <c r="F44" s="331"/>
      <c r="P44" s="49"/>
      <c r="Q44" s="41"/>
      <c r="R44" s="343"/>
      <c r="S44" s="344"/>
      <c r="T44" s="345"/>
    </row>
    <row r="45" spans="1:20" s="31" customFormat="1" ht="49.5" customHeight="1" thickBot="1">
      <c r="A45" s="32" t="s">
        <v>40</v>
      </c>
      <c r="B45" s="28"/>
      <c r="C45" s="29">
        <f>C46+C49+C52+C57</f>
        <v>62019.761999999995</v>
      </c>
      <c r="D45" s="36">
        <f>E45*E6</f>
        <v>10336.627</v>
      </c>
      <c r="E45" s="102">
        <f>E46+E49+E52+E57</f>
        <v>2.66</v>
      </c>
      <c r="F45" s="144">
        <v>62019.76</v>
      </c>
      <c r="G45" s="97"/>
      <c r="P45" s="55"/>
      <c r="Q45" s="44"/>
      <c r="R45" s="45"/>
      <c r="S45" s="56"/>
      <c r="T45" s="46"/>
    </row>
    <row r="46" spans="1:20" ht="34.5" customHeight="1" thickBot="1">
      <c r="A46" s="7" t="s">
        <v>41</v>
      </c>
      <c r="B46" s="6"/>
      <c r="C46" s="364">
        <f>E46*E6*6</f>
        <v>6528.3960000000006</v>
      </c>
      <c r="D46" s="371">
        <f>E46*E6</f>
        <v>1088.066</v>
      </c>
      <c r="E46" s="342">
        <v>0.28000000000000003</v>
      </c>
      <c r="F46" s="329"/>
      <c r="P46" s="48"/>
      <c r="Q46" s="57"/>
      <c r="R46" s="343"/>
      <c r="S46" s="345"/>
      <c r="T46" s="345"/>
    </row>
    <row r="47" spans="1:20" ht="31.5" customHeight="1" thickBot="1">
      <c r="A47" s="24" t="s">
        <v>42</v>
      </c>
      <c r="B47" s="4" t="s">
        <v>7</v>
      </c>
      <c r="C47" s="333"/>
      <c r="D47" s="372"/>
      <c r="E47" s="339"/>
      <c r="F47" s="330"/>
      <c r="P47" s="49"/>
      <c r="Q47" s="58"/>
      <c r="R47" s="343"/>
      <c r="S47" s="345"/>
      <c r="T47" s="345"/>
    </row>
    <row r="48" spans="1:20" ht="66" customHeight="1" thickBot="1">
      <c r="A48" s="24" t="s">
        <v>43</v>
      </c>
      <c r="B48" s="4" t="s">
        <v>10</v>
      </c>
      <c r="C48" s="334"/>
      <c r="D48" s="373"/>
      <c r="E48" s="340"/>
      <c r="F48" s="331"/>
      <c r="P48" s="49"/>
      <c r="Q48" s="58"/>
      <c r="R48" s="343"/>
      <c r="S48" s="345"/>
      <c r="T48" s="345"/>
    </row>
    <row r="49" spans="1:20" ht="26.25" thickBot="1">
      <c r="A49" s="7" t="s">
        <v>44</v>
      </c>
      <c r="B49" s="6"/>
      <c r="C49" s="332">
        <f>E49*E6*6</f>
        <v>28445.153999999995</v>
      </c>
      <c r="D49" s="335">
        <f>E49*E6</f>
        <v>4740.8589999999995</v>
      </c>
      <c r="E49" s="338">
        <v>1.22</v>
      </c>
      <c r="F49" s="329"/>
      <c r="P49" s="48"/>
      <c r="Q49" s="57"/>
      <c r="R49" s="343"/>
      <c r="S49" s="344"/>
      <c r="T49" s="345"/>
    </row>
    <row r="50" spans="1:20" ht="76.5" customHeight="1" thickBot="1">
      <c r="A50" s="24" t="s">
        <v>45</v>
      </c>
      <c r="B50" s="12" t="s">
        <v>46</v>
      </c>
      <c r="C50" s="333"/>
      <c r="D50" s="336"/>
      <c r="E50" s="339"/>
      <c r="F50" s="330"/>
      <c r="P50" s="49"/>
      <c r="Q50" s="41"/>
      <c r="R50" s="343"/>
      <c r="S50" s="344"/>
      <c r="T50" s="345"/>
    </row>
    <row r="51" spans="1:20" ht="63" customHeight="1" thickBot="1">
      <c r="A51" s="24" t="s">
        <v>47</v>
      </c>
      <c r="B51" s="4" t="s">
        <v>48</v>
      </c>
      <c r="C51" s="334"/>
      <c r="D51" s="337"/>
      <c r="E51" s="340"/>
      <c r="F51" s="331"/>
      <c r="P51" s="49"/>
      <c r="Q51" s="42"/>
      <c r="R51" s="343"/>
      <c r="S51" s="344"/>
      <c r="T51" s="345"/>
    </row>
    <row r="52" spans="1:20" ht="26.25" thickBot="1">
      <c r="A52" s="7" t="s">
        <v>49</v>
      </c>
      <c r="B52" s="6"/>
      <c r="C52" s="335">
        <f>E52*E6*6</f>
        <v>20984.13</v>
      </c>
      <c r="D52" s="335">
        <f>E52*E6</f>
        <v>3497.355</v>
      </c>
      <c r="E52" s="338">
        <v>0.9</v>
      </c>
      <c r="F52" s="329"/>
      <c r="P52" s="48"/>
      <c r="Q52" s="57"/>
      <c r="R52" s="344"/>
      <c r="S52" s="344"/>
      <c r="T52" s="345"/>
    </row>
    <row r="53" spans="1:20" ht="26.25" thickBot="1">
      <c r="A53" s="24" t="s">
        <v>50</v>
      </c>
      <c r="B53" s="12" t="s">
        <v>34</v>
      </c>
      <c r="C53" s="336"/>
      <c r="D53" s="336"/>
      <c r="E53" s="339"/>
      <c r="F53" s="330"/>
      <c r="P53" s="49"/>
      <c r="Q53" s="59"/>
      <c r="R53" s="344"/>
      <c r="S53" s="344"/>
      <c r="T53" s="345"/>
    </row>
    <row r="54" spans="1:20" ht="25.5" customHeight="1" thickBot="1">
      <c r="A54" s="13" t="s">
        <v>51</v>
      </c>
      <c r="B54" s="12" t="s">
        <v>34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28.5" customHeight="1" thickBot="1">
      <c r="A55" s="13" t="s">
        <v>52</v>
      </c>
      <c r="B55" s="12" t="s">
        <v>10</v>
      </c>
      <c r="C55" s="336"/>
      <c r="D55" s="336"/>
      <c r="E55" s="339"/>
      <c r="F55" s="330"/>
      <c r="P55" s="60"/>
      <c r="Q55" s="59"/>
      <c r="R55" s="344"/>
      <c r="S55" s="344"/>
      <c r="T55" s="345"/>
    </row>
    <row r="56" spans="1:20" ht="35.25" customHeight="1" thickBot="1">
      <c r="A56" s="24" t="s">
        <v>53</v>
      </c>
      <c r="B56" s="4" t="s">
        <v>34</v>
      </c>
      <c r="C56" s="337"/>
      <c r="D56" s="337"/>
      <c r="E56" s="340"/>
      <c r="F56" s="331"/>
      <c r="P56" s="49"/>
      <c r="Q56" s="58"/>
      <c r="R56" s="344"/>
      <c r="S56" s="344"/>
      <c r="T56" s="345"/>
    </row>
    <row r="57" spans="1:20" ht="53.25" customHeight="1" thickBot="1">
      <c r="A57" s="7" t="s">
        <v>54</v>
      </c>
      <c r="B57" s="6"/>
      <c r="C57" s="335">
        <f>E57*E6*6</f>
        <v>6062.0820000000003</v>
      </c>
      <c r="D57" s="335">
        <f>E57*E6</f>
        <v>1010.347</v>
      </c>
      <c r="E57" s="338">
        <v>0.26</v>
      </c>
      <c r="F57" s="329"/>
      <c r="P57" s="48"/>
      <c r="Q57" s="57"/>
      <c r="R57" s="344"/>
      <c r="S57" s="344"/>
      <c r="T57" s="345"/>
    </row>
    <row r="58" spans="1:20" ht="62.25" customHeight="1" thickBot="1">
      <c r="A58" s="24" t="s">
        <v>55</v>
      </c>
      <c r="B58" s="4" t="s">
        <v>31</v>
      </c>
      <c r="C58" s="336"/>
      <c r="D58" s="336"/>
      <c r="E58" s="339"/>
      <c r="F58" s="330"/>
      <c r="I58" s="201"/>
      <c r="P58" s="49"/>
      <c r="Q58" s="42"/>
      <c r="R58" s="344"/>
      <c r="S58" s="344"/>
      <c r="T58" s="345"/>
    </row>
    <row r="59" spans="1:20" ht="26.25" thickBot="1">
      <c r="A59" s="24" t="s">
        <v>56</v>
      </c>
      <c r="B59" s="4" t="s">
        <v>7</v>
      </c>
      <c r="C59" s="337"/>
      <c r="D59" s="337"/>
      <c r="E59" s="340"/>
      <c r="F59" s="331"/>
      <c r="P59" s="49"/>
      <c r="Q59" s="42"/>
      <c r="R59" s="344"/>
      <c r="S59" s="344"/>
      <c r="T59" s="345"/>
    </row>
    <row r="60" spans="1:20" s="31" customFormat="1" ht="36" customHeight="1" thickBot="1">
      <c r="A60" s="32" t="s">
        <v>60</v>
      </c>
      <c r="B60" s="28"/>
      <c r="C60" s="34">
        <f>C61+C67+C73+C78+C81</f>
        <v>145723.125</v>
      </c>
      <c r="D60" s="34">
        <f>E60*E6</f>
        <v>24287.1875</v>
      </c>
      <c r="E60" s="106">
        <f>E61+E67+E73+E78+E81</f>
        <v>6.25</v>
      </c>
      <c r="F60" s="172">
        <v>145723.13</v>
      </c>
      <c r="P60" s="55"/>
      <c r="Q60" s="44"/>
      <c r="R60" s="61"/>
      <c r="S60" s="61"/>
      <c r="T60" s="62"/>
    </row>
    <row r="61" spans="1:20" ht="25.5">
      <c r="A61" s="153" t="s">
        <v>61</v>
      </c>
      <c r="B61" s="154"/>
      <c r="C61" s="341">
        <f>E61*E6*6</f>
        <v>42201.417000000001</v>
      </c>
      <c r="D61" s="341">
        <f>E61*E6</f>
        <v>7033.5694999999996</v>
      </c>
      <c r="E61" s="342">
        <v>1.81</v>
      </c>
      <c r="F61" s="329"/>
      <c r="P61" s="48"/>
      <c r="Q61" s="41"/>
      <c r="R61" s="344"/>
      <c r="S61" s="344"/>
      <c r="T61" s="345"/>
    </row>
    <row r="62" spans="1:20" ht="63.75">
      <c r="A62" s="184" t="s">
        <v>62</v>
      </c>
      <c r="B62" s="147" t="s">
        <v>63</v>
      </c>
      <c r="C62" s="375"/>
      <c r="D62" s="336"/>
      <c r="E62" s="339"/>
      <c r="F62" s="330"/>
      <c r="P62" s="49"/>
      <c r="Q62" s="42"/>
      <c r="R62" s="344"/>
      <c r="S62" s="344"/>
      <c r="T62" s="345"/>
    </row>
    <row r="63" spans="1:20">
      <c r="A63" s="199" t="s">
        <v>123</v>
      </c>
      <c r="B63" s="147" t="s">
        <v>124</v>
      </c>
      <c r="C63" s="375"/>
      <c r="D63" s="336"/>
      <c r="E63" s="339"/>
      <c r="F63" s="330"/>
      <c r="P63" s="183"/>
      <c r="Q63" s="42"/>
      <c r="R63" s="344"/>
      <c r="S63" s="344"/>
      <c r="T63" s="345"/>
    </row>
    <row r="64" spans="1:20" ht="62.25" customHeight="1">
      <c r="A64" s="377" t="s">
        <v>92</v>
      </c>
      <c r="B64" s="379" t="s">
        <v>7</v>
      </c>
      <c r="C64" s="375"/>
      <c r="D64" s="336"/>
      <c r="E64" s="339"/>
      <c r="F64" s="330"/>
      <c r="P64" s="49"/>
      <c r="Q64" s="41"/>
      <c r="R64" s="344"/>
      <c r="S64" s="344"/>
      <c r="T64" s="345"/>
    </row>
    <row r="65" spans="1:20" ht="15" hidden="1" customHeight="1">
      <c r="A65" s="378"/>
      <c r="B65" s="380"/>
      <c r="C65" s="375"/>
      <c r="D65" s="336"/>
      <c r="E65" s="339"/>
      <c r="F65" s="330"/>
      <c r="P65" s="49"/>
      <c r="Q65" s="41"/>
      <c r="R65" s="344"/>
      <c r="S65" s="344"/>
      <c r="T65" s="345"/>
    </row>
    <row r="66" spans="1:20" ht="26.25" thickBot="1">
      <c r="A66" s="84" t="s">
        <v>65</v>
      </c>
      <c r="B66" s="86" t="s">
        <v>10</v>
      </c>
      <c r="C66" s="376"/>
      <c r="D66" s="337"/>
      <c r="E66" s="340"/>
      <c r="F66" s="331"/>
      <c r="P66" s="49"/>
      <c r="Q66" s="41"/>
      <c r="R66" s="344"/>
      <c r="S66" s="344"/>
      <c r="T66" s="345"/>
    </row>
    <row r="67" spans="1:20" ht="77.25" customHeight="1" thickBot="1">
      <c r="A67" s="7" t="s">
        <v>66</v>
      </c>
      <c r="B67" s="12"/>
      <c r="C67" s="335">
        <f>E67*E6*6</f>
        <v>37305.120000000003</v>
      </c>
      <c r="D67" s="335">
        <f>E67*E6</f>
        <v>6217.52</v>
      </c>
      <c r="E67" s="338">
        <v>1.6</v>
      </c>
      <c r="F67" s="329"/>
      <c r="P67" s="48"/>
      <c r="Q67" s="41"/>
      <c r="R67" s="344"/>
      <c r="S67" s="344"/>
      <c r="T67" s="345"/>
    </row>
    <row r="68" spans="1:20" ht="26.25" thickBot="1">
      <c r="A68" s="24" t="s">
        <v>67</v>
      </c>
      <c r="B68" s="4" t="s">
        <v>10</v>
      </c>
      <c r="C68" s="336"/>
      <c r="D68" s="336"/>
      <c r="E68" s="339"/>
      <c r="F68" s="330"/>
      <c r="P68" s="49"/>
      <c r="Q68" s="42"/>
      <c r="R68" s="344"/>
      <c r="S68" s="344"/>
      <c r="T68" s="345"/>
    </row>
    <row r="69" spans="1:20" ht="26.25" thickBot="1">
      <c r="A69" s="24" t="s">
        <v>68</v>
      </c>
      <c r="B69" s="4" t="s">
        <v>10</v>
      </c>
      <c r="C69" s="336"/>
      <c r="D69" s="336"/>
      <c r="E69" s="339"/>
      <c r="F69" s="330"/>
      <c r="P69" s="49"/>
      <c r="Q69" s="42"/>
      <c r="R69" s="344"/>
      <c r="S69" s="344"/>
      <c r="T69" s="345"/>
    </row>
    <row r="70" spans="1:20" ht="26.25" thickBot="1">
      <c r="A70" s="24" t="s">
        <v>69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4.75" customHeight="1" thickBot="1">
      <c r="A72" s="24" t="s">
        <v>71</v>
      </c>
      <c r="B72" s="4" t="s">
        <v>72</v>
      </c>
      <c r="C72" s="337"/>
      <c r="D72" s="337"/>
      <c r="E72" s="340"/>
      <c r="F72" s="331"/>
      <c r="P72" s="49"/>
      <c r="Q72" s="42"/>
      <c r="R72" s="344"/>
      <c r="S72" s="344"/>
      <c r="T72" s="345"/>
    </row>
    <row r="73" spans="1:20" ht="34.5" customHeight="1" thickBot="1">
      <c r="A73" s="7" t="s">
        <v>73</v>
      </c>
      <c r="B73" s="12"/>
      <c r="C73" s="335">
        <f>E73*E6*6</f>
        <v>13989.419999999998</v>
      </c>
      <c r="D73" s="335">
        <f>E73*E6</f>
        <v>2331.5699999999997</v>
      </c>
      <c r="E73" s="338">
        <v>0.6</v>
      </c>
      <c r="F73" s="329"/>
      <c r="P73" s="48"/>
      <c r="Q73" s="41"/>
      <c r="R73" s="344"/>
      <c r="S73" s="344"/>
      <c r="T73" s="345"/>
    </row>
    <row r="74" spans="1:20" ht="21.75" customHeight="1" thickBot="1">
      <c r="A74" s="24" t="s">
        <v>74</v>
      </c>
      <c r="B74" s="12" t="s">
        <v>75</v>
      </c>
      <c r="C74" s="336"/>
      <c r="D74" s="336"/>
      <c r="E74" s="339"/>
      <c r="F74" s="330"/>
      <c r="P74" s="49"/>
      <c r="Q74" s="41"/>
      <c r="R74" s="344"/>
      <c r="S74" s="344"/>
      <c r="T74" s="345"/>
    </row>
    <row r="75" spans="1:20" ht="26.25" customHeight="1" thickBot="1">
      <c r="A75" s="24" t="s">
        <v>76</v>
      </c>
      <c r="B75" s="12" t="s">
        <v>10</v>
      </c>
      <c r="C75" s="336"/>
      <c r="D75" s="336"/>
      <c r="E75" s="339"/>
      <c r="F75" s="330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30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31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E78*D6*6</f>
        <v>38004.590999999993</v>
      </c>
      <c r="D78" s="335">
        <f>E78*E6</f>
        <v>6334.0984999999991</v>
      </c>
      <c r="E78" s="338">
        <v>1.63</v>
      </c>
      <c r="F78" s="329"/>
      <c r="P78" s="48"/>
      <c r="Q78" s="57"/>
      <c r="R78" s="343"/>
      <c r="S78" s="344"/>
      <c r="T78" s="345"/>
    </row>
    <row r="79" spans="1:20" ht="15.75" thickBot="1">
      <c r="A79" s="24" t="s">
        <v>79</v>
      </c>
      <c r="B79" s="4" t="s">
        <v>80</v>
      </c>
      <c r="C79" s="333"/>
      <c r="D79" s="336"/>
      <c r="E79" s="339"/>
      <c r="F79" s="330"/>
      <c r="P79" s="49"/>
      <c r="Q79" s="42"/>
      <c r="R79" s="343"/>
      <c r="S79" s="344"/>
      <c r="T79" s="345"/>
    </row>
    <row r="80" spans="1:20" ht="88.5" customHeight="1" thickBot="1">
      <c r="A80" s="24" t="s">
        <v>81</v>
      </c>
      <c r="B80" s="4" t="s">
        <v>10</v>
      </c>
      <c r="C80" s="334"/>
      <c r="D80" s="337"/>
      <c r="E80" s="340"/>
      <c r="F80" s="331"/>
      <c r="P80" s="49"/>
      <c r="Q80" s="42"/>
      <c r="R80" s="343"/>
      <c r="S80" s="344"/>
      <c r="T80" s="345"/>
    </row>
    <row r="81" spans="1:20" ht="60" customHeight="1" thickBot="1">
      <c r="A81" s="7" t="s">
        <v>82</v>
      </c>
      <c r="B81" s="4" t="s">
        <v>83</v>
      </c>
      <c r="C81" s="25">
        <f>E81*D6*6</f>
        <v>14222.576999999997</v>
      </c>
      <c r="D81" s="25">
        <f>E81*E6</f>
        <v>2370.4294999999997</v>
      </c>
      <c r="E81" s="103">
        <v>0.61</v>
      </c>
      <c r="F81" s="108"/>
      <c r="P81" s="48"/>
      <c r="Q81" s="42"/>
      <c r="R81" s="53"/>
      <c r="S81" s="53"/>
      <c r="T81" s="54"/>
    </row>
    <row r="82" spans="1:20" s="31" customFormat="1" ht="24.75" customHeight="1" thickBot="1">
      <c r="A82" s="27" t="s">
        <v>84</v>
      </c>
      <c r="B82" s="35"/>
      <c r="C82" s="34">
        <f>D82*6</f>
        <v>0</v>
      </c>
      <c r="D82" s="34">
        <f>E82*E6</f>
        <v>0</v>
      </c>
      <c r="E82" s="106">
        <v>0</v>
      </c>
      <c r="F82" s="109"/>
      <c r="P82" s="43"/>
      <c r="Q82" s="63"/>
      <c r="R82" s="61"/>
      <c r="S82" s="61"/>
      <c r="T82" s="62"/>
    </row>
    <row r="83" spans="1:20" ht="31.5" customHeight="1" thickBot="1">
      <c r="A83" s="15" t="s">
        <v>85</v>
      </c>
      <c r="B83" s="12" t="s">
        <v>46</v>
      </c>
      <c r="C83" s="26">
        <f>D83*3</f>
        <v>2914.4624999999996</v>
      </c>
      <c r="D83" s="26">
        <f>E83*E6</f>
        <v>971.48749999999995</v>
      </c>
      <c r="E83" s="107">
        <v>0.25</v>
      </c>
      <c r="F83" s="202">
        <v>2914.46</v>
      </c>
      <c r="P83" s="64"/>
      <c r="Q83" s="41"/>
      <c r="R83" s="65"/>
      <c r="S83" s="65"/>
      <c r="T83" s="66"/>
    </row>
    <row r="84" spans="1:20" ht="80.25" customHeight="1" thickBot="1">
      <c r="A84" s="27" t="s">
        <v>119</v>
      </c>
      <c r="B84" s="94"/>
      <c r="C84" s="34">
        <v>0</v>
      </c>
      <c r="D84" s="278">
        <v>0</v>
      </c>
      <c r="E84" s="62">
        <v>0</v>
      </c>
      <c r="F84" s="205"/>
      <c r="P84" s="64"/>
      <c r="Q84" s="41"/>
      <c r="R84" s="65"/>
      <c r="S84" s="65"/>
      <c r="T84" s="66"/>
    </row>
    <row r="85" spans="1:20" ht="80.25" customHeight="1" thickBot="1">
      <c r="A85" s="27" t="s">
        <v>126</v>
      </c>
      <c r="B85" s="94"/>
      <c r="C85" s="232">
        <v>4544.5</v>
      </c>
      <c r="D85" s="92"/>
      <c r="E85" s="93"/>
      <c r="F85" s="267">
        <v>4544.5</v>
      </c>
      <c r="P85" s="64"/>
      <c r="Q85" s="41"/>
      <c r="R85" s="65"/>
      <c r="S85" s="65"/>
      <c r="T85" s="66"/>
    </row>
    <row r="86" spans="1:20" ht="80.25" customHeight="1" thickBot="1">
      <c r="A86" s="27" t="s">
        <v>129</v>
      </c>
      <c r="B86" s="94"/>
      <c r="C86" s="232">
        <v>932.09</v>
      </c>
      <c r="D86" s="92"/>
      <c r="E86" s="93"/>
      <c r="F86" s="267">
        <v>932.09</v>
      </c>
      <c r="P86" s="64"/>
      <c r="Q86" s="41"/>
      <c r="R86" s="65"/>
      <c r="S86" s="65"/>
      <c r="T86" s="66"/>
    </row>
    <row r="87" spans="1:20" ht="80.25" customHeight="1" thickBot="1">
      <c r="A87" s="27" t="s">
        <v>136</v>
      </c>
      <c r="B87" s="94"/>
      <c r="C87" s="232">
        <v>49.8</v>
      </c>
      <c r="D87" s="92"/>
      <c r="E87" s="93"/>
      <c r="F87" s="267">
        <v>49.8</v>
      </c>
      <c r="P87" s="64"/>
      <c r="Q87" s="41"/>
      <c r="R87" s="65"/>
      <c r="S87" s="65"/>
      <c r="T87" s="66"/>
    </row>
    <row r="88" spans="1:20" ht="28.5" customHeight="1" thickBot="1">
      <c r="A88" s="5" t="s">
        <v>86</v>
      </c>
      <c r="B88" s="16"/>
      <c r="C88" s="26">
        <f>C83+C60+C45+C9+C85+C86+C87</f>
        <v>264214.08149999997</v>
      </c>
      <c r="D88" s="204">
        <f>D83+D60+D45+D9</f>
        <v>43600.358999999997</v>
      </c>
      <c r="E88" s="271">
        <f>E83+E60+E45+E9</f>
        <v>11.219999999999999</v>
      </c>
      <c r="F88" s="207">
        <f>F9+F45+F60+F85+F86+F87+F83</f>
        <v>264214.08</v>
      </c>
      <c r="I88" s="96"/>
      <c r="K88" s="96"/>
      <c r="P88" s="67"/>
      <c r="Q88" s="68"/>
      <c r="R88" s="65"/>
      <c r="S88" s="65"/>
      <c r="T88" s="66"/>
    </row>
    <row r="89" spans="1:20" ht="16.5">
      <c r="A89" s="326" t="s">
        <v>132</v>
      </c>
      <c r="B89" s="327"/>
      <c r="C89" s="327"/>
      <c r="D89" s="328"/>
      <c r="E89" s="206"/>
      <c r="F89" s="256">
        <v>91653.13</v>
      </c>
    </row>
    <row r="90" spans="1:20" ht="16.5">
      <c r="A90" s="186" t="s">
        <v>133</v>
      </c>
      <c r="B90" s="187"/>
      <c r="C90" s="187"/>
      <c r="D90" s="187"/>
      <c r="E90" s="141"/>
      <c r="F90" s="316">
        <f>F88+F89-F91</f>
        <v>276303.60000000003</v>
      </c>
    </row>
    <row r="91" spans="1:20" ht="15.75">
      <c r="A91" s="139" t="s">
        <v>137</v>
      </c>
      <c r="B91" s="140"/>
      <c r="C91" s="140"/>
      <c r="D91" s="140"/>
      <c r="E91" s="142"/>
      <c r="F91" s="163">
        <v>79563.61</v>
      </c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27">
    <mergeCell ref="A2:E2"/>
    <mergeCell ref="A89:D89"/>
    <mergeCell ref="A64:A65"/>
    <mergeCell ref="B64:B65"/>
    <mergeCell ref="C15:C17"/>
    <mergeCell ref="D15:D17"/>
    <mergeCell ref="E15:E17"/>
    <mergeCell ref="R15:R17"/>
    <mergeCell ref="S15:S17"/>
    <mergeCell ref="C21:C26"/>
    <mergeCell ref="D21:D26"/>
    <mergeCell ref="E21:E26"/>
    <mergeCell ref="R21:R26"/>
    <mergeCell ref="S21:S26"/>
    <mergeCell ref="C41:C42"/>
    <mergeCell ref="D41:D42"/>
    <mergeCell ref="E41:E42"/>
    <mergeCell ref="R41:R42"/>
    <mergeCell ref="S41:S42"/>
    <mergeCell ref="C52:C56"/>
    <mergeCell ref="D52:D56"/>
    <mergeCell ref="E52:E56"/>
    <mergeCell ref="R52:R56"/>
    <mergeCell ref="S52:S56"/>
    <mergeCell ref="F27:F30"/>
    <mergeCell ref="F31:F36"/>
    <mergeCell ref="F21:F26"/>
    <mergeCell ref="F18:F20"/>
    <mergeCell ref="T15:T17"/>
    <mergeCell ref="A3:E3"/>
    <mergeCell ref="P3:T3"/>
    <mergeCell ref="C10:C14"/>
    <mergeCell ref="D10:D14"/>
    <mergeCell ref="E10:E14"/>
    <mergeCell ref="R10:R14"/>
    <mergeCell ref="S10:S14"/>
    <mergeCell ref="T10:T14"/>
    <mergeCell ref="F10:F14"/>
    <mergeCell ref="F15:F17"/>
    <mergeCell ref="T43:T44"/>
    <mergeCell ref="F37:F39"/>
    <mergeCell ref="F41:F42"/>
    <mergeCell ref="F43:F44"/>
    <mergeCell ref="F46:F48"/>
    <mergeCell ref="T21:T26"/>
    <mergeCell ref="C18:C20"/>
    <mergeCell ref="D18:D20"/>
    <mergeCell ref="E18:E20"/>
    <mergeCell ref="R18:R20"/>
    <mergeCell ref="S18:S20"/>
    <mergeCell ref="T18:T20"/>
    <mergeCell ref="C31:C36"/>
    <mergeCell ref="D31:D36"/>
    <mergeCell ref="E31:E36"/>
    <mergeCell ref="R31:R36"/>
    <mergeCell ref="S31:S36"/>
    <mergeCell ref="T31:T36"/>
    <mergeCell ref="C27:C30"/>
    <mergeCell ref="D27:D30"/>
    <mergeCell ref="E27:E30"/>
    <mergeCell ref="R27:R30"/>
    <mergeCell ref="S27:S30"/>
    <mergeCell ref="T27:T30"/>
    <mergeCell ref="D67:D72"/>
    <mergeCell ref="E67:E72"/>
    <mergeCell ref="R67:R72"/>
    <mergeCell ref="S67:S72"/>
    <mergeCell ref="T67:T72"/>
    <mergeCell ref="C61:C66"/>
    <mergeCell ref="T41:T42"/>
    <mergeCell ref="C37:C39"/>
    <mergeCell ref="D37:D39"/>
    <mergeCell ref="E37:E39"/>
    <mergeCell ref="R37:R39"/>
    <mergeCell ref="S37:S39"/>
    <mergeCell ref="T37:T39"/>
    <mergeCell ref="C46:C48"/>
    <mergeCell ref="D46:D48"/>
    <mergeCell ref="E46:E48"/>
    <mergeCell ref="R46:R48"/>
    <mergeCell ref="S46:S48"/>
    <mergeCell ref="T46:T48"/>
    <mergeCell ref="C43:C44"/>
    <mergeCell ref="D43:D44"/>
    <mergeCell ref="E43:E44"/>
    <mergeCell ref="R43:R44"/>
    <mergeCell ref="S43:S44"/>
    <mergeCell ref="T52:T56"/>
    <mergeCell ref="C49:C51"/>
    <mergeCell ref="D49:D51"/>
    <mergeCell ref="E49:E51"/>
    <mergeCell ref="R49:R51"/>
    <mergeCell ref="S49:S51"/>
    <mergeCell ref="T49:T51"/>
    <mergeCell ref="C57:C59"/>
    <mergeCell ref="D57:D59"/>
    <mergeCell ref="E57:E59"/>
    <mergeCell ref="R57:R59"/>
    <mergeCell ref="S57:S59"/>
    <mergeCell ref="T57:T59"/>
    <mergeCell ref="F49:F51"/>
    <mergeCell ref="F52:F56"/>
    <mergeCell ref="F57:F59"/>
    <mergeCell ref="D61:D66"/>
    <mergeCell ref="E61:E66"/>
    <mergeCell ref="R61:R66"/>
    <mergeCell ref="S61:S66"/>
    <mergeCell ref="T61:T66"/>
    <mergeCell ref="F61:F66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  <mergeCell ref="F67:F72"/>
    <mergeCell ref="C67:C72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7"/>
  <sheetViews>
    <sheetView topLeftCell="A84" workbookViewId="0">
      <selection sqref="A1:F97"/>
    </sheetView>
  </sheetViews>
  <sheetFormatPr defaultRowHeight="15"/>
  <cols>
    <col min="1" max="1" width="78.5703125" style="1" customWidth="1"/>
    <col min="2" max="2" width="16.85546875" style="69" customWidth="1"/>
    <col min="3" max="3" width="10.5703125" style="1" customWidth="1"/>
    <col min="4" max="5" width="10.7109375" style="1" customWidth="1"/>
    <col min="6" max="6" width="11.42578125" style="1" customWidth="1"/>
    <col min="7" max="7" width="9.5703125" style="1" bestFit="1" customWidth="1"/>
    <col min="8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>
      <c r="A2" s="325" t="s">
        <v>101</v>
      </c>
      <c r="B2" s="325"/>
      <c r="C2" s="325"/>
      <c r="D2" s="325"/>
      <c r="E2" s="325"/>
    </row>
    <row r="3" spans="1:21" ht="43.5" customHeight="1">
      <c r="A3" s="325" t="s">
        <v>100</v>
      </c>
      <c r="B3" s="325"/>
      <c r="C3" s="325"/>
      <c r="D3" s="325"/>
      <c r="E3" s="325"/>
      <c r="P3" s="325"/>
      <c r="Q3" s="325"/>
      <c r="R3" s="325"/>
      <c r="S3" s="325"/>
      <c r="T3" s="325"/>
    </row>
    <row r="4" spans="1:21" ht="15.75" thickBot="1">
      <c r="P4" s="38"/>
      <c r="Q4" s="38"/>
      <c r="R4" s="38"/>
      <c r="S4" s="38"/>
      <c r="T4" s="38"/>
      <c r="U4" s="38"/>
    </row>
    <row r="5" spans="1:21" ht="36.75" thickBot="1">
      <c r="D5" s="21" t="s">
        <v>87</v>
      </c>
      <c r="E5" s="22" t="s">
        <v>88</v>
      </c>
      <c r="P5" s="38"/>
      <c r="Q5" s="38"/>
      <c r="R5" s="38"/>
      <c r="S5" s="39"/>
      <c r="T5" s="39"/>
      <c r="U5" s="38"/>
    </row>
    <row r="6" spans="1:21" ht="15.75" thickBot="1">
      <c r="D6" s="23">
        <v>3662.5</v>
      </c>
      <c r="E6" s="23">
        <v>3662.5</v>
      </c>
      <c r="P6" s="38"/>
      <c r="Q6" s="38"/>
      <c r="R6" s="38"/>
      <c r="S6" s="40"/>
      <c r="T6" s="40"/>
      <c r="U6" s="38"/>
    </row>
    <row r="7" spans="1:21" ht="77.25" thickBot="1">
      <c r="A7" s="19" t="s">
        <v>0</v>
      </c>
      <c r="B7" s="2" t="s">
        <v>1</v>
      </c>
      <c r="C7" s="17" t="s">
        <v>131</v>
      </c>
      <c r="D7" s="18" t="s">
        <v>2</v>
      </c>
      <c r="E7" s="17" t="s">
        <v>2</v>
      </c>
      <c r="F7" s="128" t="s">
        <v>120</v>
      </c>
      <c r="P7" s="41"/>
      <c r="Q7" s="42"/>
      <c r="R7" s="42"/>
      <c r="S7" s="42"/>
      <c r="T7" s="42"/>
      <c r="U7" s="38"/>
    </row>
    <row r="8" spans="1:21" ht="15.75" thickBot="1">
      <c r="A8" s="3">
        <v>1</v>
      </c>
      <c r="B8" s="4">
        <v>2</v>
      </c>
      <c r="C8" s="4">
        <v>3</v>
      </c>
      <c r="D8" s="4">
        <v>4</v>
      </c>
      <c r="E8" s="101">
        <v>5</v>
      </c>
      <c r="F8" s="193">
        <v>6</v>
      </c>
      <c r="P8" s="41"/>
      <c r="Q8" s="42"/>
      <c r="R8" s="42"/>
      <c r="S8" s="42"/>
      <c r="T8" s="42"/>
      <c r="U8" s="38"/>
    </row>
    <row r="9" spans="1:21" s="31" customFormat="1" ht="96" customHeight="1" thickBot="1">
      <c r="A9" s="27" t="s">
        <v>3</v>
      </c>
      <c r="B9" s="28"/>
      <c r="C9" s="29">
        <f>C10+C15+C18+C21+C27+C31+C37+C40+C41+C43</f>
        <v>45268.5</v>
      </c>
      <c r="D9" s="29">
        <f>E9*E6</f>
        <v>7544.7499999999982</v>
      </c>
      <c r="E9" s="102">
        <f>E10+E15+E18+E21+E27+E31+E37+E40+E41+E43</f>
        <v>2.0599999999999996</v>
      </c>
      <c r="F9" s="144">
        <v>45268.5</v>
      </c>
      <c r="H9" s="97"/>
      <c r="P9" s="43"/>
      <c r="Q9" s="44"/>
      <c r="R9" s="45"/>
      <c r="S9" s="45"/>
      <c r="T9" s="46"/>
      <c r="U9" s="47"/>
    </row>
    <row r="10" spans="1:21" ht="36" customHeight="1" thickBot="1">
      <c r="A10" s="7" t="s">
        <v>4</v>
      </c>
      <c r="B10" s="4"/>
      <c r="C10" s="355">
        <f>E10*E6*6</f>
        <v>1318.5</v>
      </c>
      <c r="D10" s="358">
        <f>E10*E6</f>
        <v>219.75</v>
      </c>
      <c r="E10" s="361">
        <v>0.06</v>
      </c>
      <c r="F10" s="329"/>
      <c r="P10" s="48"/>
      <c r="Q10" s="42"/>
      <c r="R10" s="352"/>
      <c r="S10" s="353"/>
      <c r="T10" s="354"/>
    </row>
    <row r="11" spans="1:21" ht="35.25" customHeight="1" thickBot="1">
      <c r="A11" s="24" t="s">
        <v>5</v>
      </c>
      <c r="B11" s="4"/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34.5" customHeight="1" thickBot="1">
      <c r="A12" s="24" t="s">
        <v>6</v>
      </c>
      <c r="B12" s="4" t="s">
        <v>7</v>
      </c>
      <c r="C12" s="356"/>
      <c r="D12" s="359"/>
      <c r="E12" s="362"/>
      <c r="F12" s="330"/>
      <c r="P12" s="49"/>
      <c r="Q12" s="42"/>
      <c r="R12" s="352"/>
      <c r="S12" s="353"/>
      <c r="T12" s="354"/>
    </row>
    <row r="13" spans="1:21" ht="50.25" customHeight="1" thickBot="1">
      <c r="A13" s="24" t="s">
        <v>8</v>
      </c>
      <c r="B13" s="4" t="s">
        <v>7</v>
      </c>
      <c r="C13" s="356"/>
      <c r="D13" s="359"/>
      <c r="E13" s="362"/>
      <c r="F13" s="330"/>
      <c r="P13" s="49"/>
      <c r="Q13" s="42"/>
      <c r="R13" s="352"/>
      <c r="S13" s="353"/>
      <c r="T13" s="354"/>
    </row>
    <row r="14" spans="1:21" ht="49.5" customHeight="1" thickBot="1">
      <c r="A14" s="24" t="s">
        <v>9</v>
      </c>
      <c r="B14" s="4" t="s">
        <v>10</v>
      </c>
      <c r="C14" s="357"/>
      <c r="D14" s="360"/>
      <c r="E14" s="363"/>
      <c r="F14" s="331"/>
      <c r="P14" s="49"/>
      <c r="Q14" s="42"/>
      <c r="R14" s="352"/>
      <c r="S14" s="353"/>
      <c r="T14" s="354"/>
    </row>
    <row r="15" spans="1:21" ht="36.75" customHeight="1" thickBot="1">
      <c r="A15" s="7" t="s">
        <v>11</v>
      </c>
      <c r="B15" s="4"/>
      <c r="C15" s="335">
        <f>E15*E6*6</f>
        <v>1758</v>
      </c>
      <c r="D15" s="335">
        <f>E15*E6</f>
        <v>293</v>
      </c>
      <c r="E15" s="338">
        <v>0.08</v>
      </c>
      <c r="F15" s="329"/>
      <c r="P15" s="48"/>
      <c r="Q15" s="42"/>
      <c r="R15" s="344"/>
      <c r="S15" s="344"/>
      <c r="T15" s="345"/>
    </row>
    <row r="16" spans="1:21" ht="130.5" customHeight="1" thickBot="1">
      <c r="A16" s="24" t="s">
        <v>12</v>
      </c>
      <c r="B16" s="4" t="s">
        <v>7</v>
      </c>
      <c r="C16" s="336"/>
      <c r="D16" s="336"/>
      <c r="E16" s="339"/>
      <c r="F16" s="330"/>
      <c r="P16" s="49"/>
      <c r="Q16" s="42"/>
      <c r="R16" s="344"/>
      <c r="S16" s="344"/>
      <c r="T16" s="345"/>
    </row>
    <row r="17" spans="1:20" ht="63" customHeight="1" thickBot="1">
      <c r="A17" s="24" t="s">
        <v>13</v>
      </c>
      <c r="B17" s="4" t="s">
        <v>10</v>
      </c>
      <c r="C17" s="337"/>
      <c r="D17" s="337"/>
      <c r="E17" s="340"/>
      <c r="F17" s="331"/>
      <c r="P17" s="49"/>
      <c r="Q17" s="42"/>
      <c r="R17" s="344"/>
      <c r="S17" s="344"/>
      <c r="T17" s="345"/>
    </row>
    <row r="18" spans="1:20" ht="45.75" customHeight="1" thickBot="1">
      <c r="A18" s="7" t="s">
        <v>14</v>
      </c>
      <c r="B18" s="4"/>
      <c r="C18" s="332">
        <f>E18*E6*6</f>
        <v>439.5</v>
      </c>
      <c r="D18" s="335">
        <f>E18*E6</f>
        <v>73.25</v>
      </c>
      <c r="E18" s="338">
        <v>0.02</v>
      </c>
      <c r="F18" s="108"/>
      <c r="P18" s="48"/>
      <c r="Q18" s="42"/>
      <c r="R18" s="343"/>
      <c r="S18" s="344"/>
      <c r="T18" s="345"/>
    </row>
    <row r="19" spans="1:20" ht="113.25" customHeight="1" thickBot="1">
      <c r="A19" s="24" t="s">
        <v>15</v>
      </c>
      <c r="B19" s="9" t="s">
        <v>7</v>
      </c>
      <c r="C19" s="333"/>
      <c r="D19" s="336"/>
      <c r="E19" s="339"/>
      <c r="F19" s="329"/>
      <c r="P19" s="49"/>
      <c r="Q19" s="50"/>
      <c r="R19" s="343"/>
      <c r="S19" s="344"/>
      <c r="T19" s="345"/>
    </row>
    <row r="20" spans="1:20" ht="48.75" customHeight="1" thickBot="1">
      <c r="A20" s="24" t="s">
        <v>16</v>
      </c>
      <c r="B20" s="9" t="s">
        <v>10</v>
      </c>
      <c r="C20" s="334"/>
      <c r="D20" s="337"/>
      <c r="E20" s="340"/>
      <c r="F20" s="331"/>
      <c r="P20" s="49"/>
      <c r="Q20" s="50"/>
      <c r="R20" s="343"/>
      <c r="S20" s="344"/>
      <c r="T20" s="345"/>
    </row>
    <row r="21" spans="1:20" ht="42" customHeight="1" thickBot="1">
      <c r="A21" s="7" t="s">
        <v>17</v>
      </c>
      <c r="B21" s="4"/>
      <c r="C21" s="335">
        <f>E21*E6*6</f>
        <v>31863.75</v>
      </c>
      <c r="D21" s="335">
        <f>E21*E6</f>
        <v>5310.625</v>
      </c>
      <c r="E21" s="338">
        <v>1.45</v>
      </c>
      <c r="F21" s="108"/>
      <c r="P21" s="48"/>
      <c r="Q21" s="42"/>
      <c r="R21" s="344"/>
      <c r="S21" s="344"/>
      <c r="T21" s="345"/>
    </row>
    <row r="22" spans="1:20" ht="30" customHeight="1" thickBot="1">
      <c r="A22" s="10" t="s">
        <v>18</v>
      </c>
      <c r="B22" s="9" t="s">
        <v>7</v>
      </c>
      <c r="C22" s="336"/>
      <c r="D22" s="336"/>
      <c r="E22" s="339"/>
      <c r="F22" s="329"/>
      <c r="P22" s="51"/>
      <c r="Q22" s="50"/>
      <c r="R22" s="344"/>
      <c r="S22" s="344"/>
      <c r="T22" s="345"/>
    </row>
    <row r="23" spans="1:20" ht="75" customHeight="1" thickBot="1">
      <c r="A23" s="37" t="s">
        <v>19</v>
      </c>
      <c r="B23" s="9" t="s">
        <v>7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33" customHeight="1" thickBot="1">
      <c r="A24" s="10" t="s">
        <v>20</v>
      </c>
      <c r="B24" s="9" t="s">
        <v>7</v>
      </c>
      <c r="C24" s="336"/>
      <c r="D24" s="336"/>
      <c r="E24" s="339"/>
      <c r="F24" s="330"/>
      <c r="P24" s="51"/>
      <c r="Q24" s="50"/>
      <c r="R24" s="344"/>
      <c r="S24" s="344"/>
      <c r="T24" s="345"/>
    </row>
    <row r="25" spans="1:20" ht="34.5" customHeight="1" thickBot="1">
      <c r="A25" s="10" t="s">
        <v>21</v>
      </c>
      <c r="B25" s="9" t="s">
        <v>10</v>
      </c>
      <c r="C25" s="336"/>
      <c r="D25" s="336"/>
      <c r="E25" s="339"/>
      <c r="F25" s="330"/>
      <c r="P25" s="51"/>
      <c r="Q25" s="50"/>
      <c r="R25" s="344"/>
      <c r="S25" s="344"/>
      <c r="T25" s="345"/>
    </row>
    <row r="26" spans="1:20" ht="66.75" customHeight="1" thickBot="1">
      <c r="A26" s="10" t="s">
        <v>22</v>
      </c>
      <c r="B26" s="9" t="s">
        <v>10</v>
      </c>
      <c r="C26" s="337"/>
      <c r="D26" s="337"/>
      <c r="E26" s="340"/>
      <c r="F26" s="331"/>
      <c r="P26" s="51"/>
      <c r="Q26" s="50"/>
      <c r="R26" s="344"/>
      <c r="S26" s="344"/>
      <c r="T26" s="345"/>
    </row>
    <row r="27" spans="1:20" ht="38.25" customHeight="1" thickBot="1">
      <c r="A27" s="7" t="s">
        <v>23</v>
      </c>
      <c r="B27" s="4"/>
      <c r="C27" s="335">
        <f>E27*E6*6</f>
        <v>1758</v>
      </c>
      <c r="D27" s="335">
        <f>E27*E6</f>
        <v>293</v>
      </c>
      <c r="E27" s="338">
        <v>0.08</v>
      </c>
      <c r="F27" s="329"/>
      <c r="P27" s="48"/>
      <c r="Q27" s="42"/>
      <c r="R27" s="344"/>
      <c r="S27" s="344"/>
      <c r="T27" s="345"/>
    </row>
    <row r="28" spans="1:20" ht="40.5" customHeight="1" thickBot="1">
      <c r="A28" s="10" t="s">
        <v>24</v>
      </c>
      <c r="B28" s="9" t="s">
        <v>7</v>
      </c>
      <c r="C28" s="336"/>
      <c r="D28" s="336"/>
      <c r="E28" s="339"/>
      <c r="F28" s="330"/>
      <c r="P28" s="51"/>
      <c r="Q28" s="50"/>
      <c r="R28" s="344"/>
      <c r="S28" s="344"/>
      <c r="T28" s="345"/>
    </row>
    <row r="29" spans="1:20" ht="55.5" customHeight="1" thickBot="1">
      <c r="A29" s="10" t="s">
        <v>25</v>
      </c>
      <c r="B29" s="9" t="s">
        <v>7</v>
      </c>
      <c r="C29" s="336"/>
      <c r="D29" s="336"/>
      <c r="E29" s="339"/>
      <c r="F29" s="330"/>
      <c r="P29" s="51"/>
      <c r="Q29" s="50"/>
      <c r="R29" s="344"/>
      <c r="S29" s="344"/>
      <c r="T29" s="345"/>
    </row>
    <row r="30" spans="1:20" ht="54.75" customHeight="1" thickBot="1">
      <c r="A30" s="10" t="s">
        <v>16</v>
      </c>
      <c r="B30" s="9" t="s">
        <v>10</v>
      </c>
      <c r="C30" s="337"/>
      <c r="D30" s="337"/>
      <c r="E30" s="340"/>
      <c r="F30" s="331"/>
      <c r="P30" s="51"/>
      <c r="Q30" s="50"/>
      <c r="R30" s="344"/>
      <c r="S30" s="344"/>
      <c r="T30" s="345"/>
    </row>
    <row r="31" spans="1:20" ht="40.5" customHeight="1" thickBot="1">
      <c r="A31" s="7" t="s">
        <v>26</v>
      </c>
      <c r="B31" s="4"/>
      <c r="C31" s="332">
        <f>E31*E6*6</f>
        <v>6812.25</v>
      </c>
      <c r="D31" s="335">
        <f>E31*E6</f>
        <v>1135.375</v>
      </c>
      <c r="E31" s="338">
        <v>0.31</v>
      </c>
      <c r="F31" s="329"/>
      <c r="P31" s="48"/>
      <c r="Q31" s="42"/>
      <c r="R31" s="343"/>
      <c r="S31" s="344"/>
      <c r="T31" s="345"/>
    </row>
    <row r="32" spans="1:20" ht="42" customHeight="1" thickBot="1">
      <c r="A32" s="24" t="s">
        <v>27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45.75" customHeight="1" thickBot="1">
      <c r="A33" s="24" t="s">
        <v>28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7.25" customHeight="1" thickBot="1">
      <c r="A34" s="24" t="s">
        <v>29</v>
      </c>
      <c r="B34" s="9" t="s">
        <v>7</v>
      </c>
      <c r="C34" s="333"/>
      <c r="D34" s="336"/>
      <c r="E34" s="339"/>
      <c r="F34" s="330"/>
      <c r="P34" s="49"/>
      <c r="Q34" s="52"/>
      <c r="R34" s="343"/>
      <c r="S34" s="344"/>
      <c r="T34" s="345"/>
    </row>
    <row r="35" spans="1:20" ht="46.5" customHeight="1" thickBot="1">
      <c r="A35" s="24" t="s">
        <v>30</v>
      </c>
      <c r="B35" s="9" t="s">
        <v>7</v>
      </c>
      <c r="C35" s="333"/>
      <c r="D35" s="336"/>
      <c r="E35" s="339"/>
      <c r="F35" s="330"/>
      <c r="P35" s="49"/>
      <c r="Q35" s="52"/>
      <c r="R35" s="343"/>
      <c r="S35" s="344"/>
      <c r="T35" s="345"/>
    </row>
    <row r="36" spans="1:20" ht="59.25" customHeight="1" thickBot="1">
      <c r="A36" s="24" t="s">
        <v>16</v>
      </c>
      <c r="B36" s="4" t="s">
        <v>10</v>
      </c>
      <c r="C36" s="334"/>
      <c r="D36" s="337"/>
      <c r="E36" s="340"/>
      <c r="F36" s="331"/>
      <c r="P36" s="49"/>
      <c r="Q36" s="52"/>
      <c r="R36" s="343"/>
      <c r="S36" s="344"/>
      <c r="T36" s="345"/>
    </row>
    <row r="37" spans="1:20" ht="49.5" customHeight="1" thickBot="1">
      <c r="A37" s="7" t="s">
        <v>32</v>
      </c>
      <c r="B37" s="4"/>
      <c r="C37" s="332">
        <f>E37*E6*6</f>
        <v>439.5</v>
      </c>
      <c r="D37" s="335">
        <f>E37*E6</f>
        <v>73.25</v>
      </c>
      <c r="E37" s="338">
        <v>0.02</v>
      </c>
      <c r="F37" s="329"/>
      <c r="P37" s="48"/>
      <c r="Q37" s="42"/>
      <c r="R37" s="343"/>
      <c r="S37" s="344"/>
      <c r="T37" s="345"/>
    </row>
    <row r="38" spans="1:20" ht="70.5" customHeight="1" thickBot="1">
      <c r="A38" s="24" t="s">
        <v>33</v>
      </c>
      <c r="B38" s="9" t="s">
        <v>34</v>
      </c>
      <c r="C38" s="333"/>
      <c r="D38" s="336"/>
      <c r="E38" s="339"/>
      <c r="F38" s="330"/>
      <c r="P38" s="49"/>
      <c r="Q38" s="52"/>
      <c r="R38" s="343"/>
      <c r="S38" s="344"/>
      <c r="T38" s="345"/>
    </row>
    <row r="39" spans="1:20" ht="46.5" customHeight="1" thickBot="1">
      <c r="A39" s="24" t="s">
        <v>16</v>
      </c>
      <c r="B39" s="4" t="s">
        <v>10</v>
      </c>
      <c r="C39" s="334"/>
      <c r="D39" s="337"/>
      <c r="E39" s="340"/>
      <c r="F39" s="331"/>
      <c r="P39" s="49"/>
      <c r="Q39" s="52"/>
      <c r="R39" s="343"/>
      <c r="S39" s="344"/>
      <c r="T39" s="345"/>
    </row>
    <row r="40" spans="1:20" ht="81" customHeight="1" thickBot="1">
      <c r="A40" s="7" t="s">
        <v>35</v>
      </c>
      <c r="B40" s="4" t="s">
        <v>34</v>
      </c>
      <c r="C40" s="25">
        <f>E40*E6*6</f>
        <v>219.75</v>
      </c>
      <c r="D40" s="25">
        <f>E40*E6</f>
        <v>36.625</v>
      </c>
      <c r="E40" s="103">
        <v>0.01</v>
      </c>
      <c r="F40" s="108"/>
      <c r="P40" s="48"/>
      <c r="Q40" s="42"/>
      <c r="R40" s="53"/>
      <c r="S40" s="53"/>
      <c r="T40" s="54"/>
    </row>
    <row r="41" spans="1:20" ht="60.75" customHeight="1" thickBot="1">
      <c r="A41" s="7" t="s">
        <v>36</v>
      </c>
      <c r="B41" s="4"/>
      <c r="C41" s="364">
        <f>E41*E6*6</f>
        <v>439.5</v>
      </c>
      <c r="D41" s="341">
        <f>E41*E6</f>
        <v>73.25</v>
      </c>
      <c r="E41" s="342">
        <v>0.02</v>
      </c>
      <c r="F41" s="329"/>
      <c r="P41" s="48"/>
      <c r="Q41" s="42"/>
      <c r="R41" s="343"/>
      <c r="S41" s="344"/>
      <c r="T41" s="345"/>
    </row>
    <row r="42" spans="1:20" ht="61.5" customHeight="1" thickBot="1">
      <c r="A42" s="24" t="s">
        <v>37</v>
      </c>
      <c r="B42" s="4" t="s">
        <v>34</v>
      </c>
      <c r="C42" s="334"/>
      <c r="D42" s="337"/>
      <c r="E42" s="340"/>
      <c r="F42" s="331"/>
      <c r="P42" s="49"/>
      <c r="Q42" s="42"/>
      <c r="R42" s="343"/>
      <c r="S42" s="344"/>
      <c r="T42" s="345"/>
    </row>
    <row r="43" spans="1:20" ht="50.25" customHeight="1" thickBot="1">
      <c r="A43" s="7" t="s">
        <v>38</v>
      </c>
      <c r="B43" s="12"/>
      <c r="C43" s="332">
        <f>E43*E6*6</f>
        <v>219.75</v>
      </c>
      <c r="D43" s="335">
        <f>E43*E6</f>
        <v>36.625</v>
      </c>
      <c r="E43" s="338">
        <v>0.01</v>
      </c>
      <c r="F43" s="329"/>
      <c r="P43" s="48"/>
      <c r="Q43" s="41"/>
      <c r="R43" s="343"/>
      <c r="S43" s="344"/>
      <c r="T43" s="345"/>
    </row>
    <row r="44" spans="1:20" ht="97.5" customHeight="1" thickBot="1">
      <c r="A44" s="24" t="s">
        <v>39</v>
      </c>
      <c r="B44" s="12" t="s">
        <v>7</v>
      </c>
      <c r="C44" s="334"/>
      <c r="D44" s="337"/>
      <c r="E44" s="340"/>
      <c r="F44" s="331"/>
      <c r="P44" s="49"/>
      <c r="Q44" s="41"/>
      <c r="R44" s="343"/>
      <c r="S44" s="344"/>
      <c r="T44" s="345"/>
    </row>
    <row r="45" spans="1:20" s="31" customFormat="1" ht="47.25" customHeight="1" thickBot="1">
      <c r="A45" s="32" t="s">
        <v>40</v>
      </c>
      <c r="B45" s="28"/>
      <c r="C45" s="29">
        <f>C46+C49+C52+C57+C60</f>
        <v>85922.25</v>
      </c>
      <c r="D45" s="36">
        <f>E45*E6</f>
        <v>14320.375</v>
      </c>
      <c r="E45" s="102">
        <f>E46+E49+E52+E57+E60</f>
        <v>3.91</v>
      </c>
      <c r="F45" s="144">
        <v>85922.25</v>
      </c>
      <c r="P45" s="55"/>
      <c r="Q45" s="44"/>
      <c r="R45" s="45"/>
      <c r="S45" s="56"/>
      <c r="T45" s="46"/>
    </row>
    <row r="46" spans="1:20" ht="42" customHeight="1" thickBot="1">
      <c r="A46" s="7" t="s">
        <v>41</v>
      </c>
      <c r="B46" s="6"/>
      <c r="C46" s="364">
        <f>E46*E6*6</f>
        <v>6153</v>
      </c>
      <c r="D46" s="371">
        <f>E46*E6</f>
        <v>1025.5</v>
      </c>
      <c r="E46" s="342">
        <v>0.28000000000000003</v>
      </c>
      <c r="F46" s="329"/>
      <c r="P46" s="48"/>
      <c r="Q46" s="57"/>
      <c r="R46" s="343"/>
      <c r="S46" s="345"/>
      <c r="T46" s="345"/>
    </row>
    <row r="47" spans="1:20" ht="32.25" customHeight="1" thickBot="1">
      <c r="A47" s="24" t="s">
        <v>42</v>
      </c>
      <c r="B47" s="4" t="s">
        <v>7</v>
      </c>
      <c r="C47" s="333"/>
      <c r="D47" s="372"/>
      <c r="E47" s="339"/>
      <c r="F47" s="330"/>
      <c r="P47" s="49"/>
      <c r="Q47" s="58"/>
      <c r="R47" s="343"/>
      <c r="S47" s="345"/>
      <c r="T47" s="345"/>
    </row>
    <row r="48" spans="1:20" ht="64.5" customHeight="1" thickBot="1">
      <c r="A48" s="24" t="s">
        <v>43</v>
      </c>
      <c r="B48" s="4" t="s">
        <v>10</v>
      </c>
      <c r="C48" s="334"/>
      <c r="D48" s="373"/>
      <c r="E48" s="340"/>
      <c r="F48" s="331"/>
      <c r="P48" s="49"/>
      <c r="Q48" s="58"/>
      <c r="R48" s="343"/>
      <c r="S48" s="345"/>
      <c r="T48" s="345"/>
    </row>
    <row r="49" spans="1:20" ht="26.25" thickBot="1">
      <c r="A49" s="7" t="s">
        <v>44</v>
      </c>
      <c r="B49" s="6"/>
      <c r="C49" s="332">
        <f>E49*E6*6</f>
        <v>26809.5</v>
      </c>
      <c r="D49" s="335">
        <f>E49*E6</f>
        <v>4468.25</v>
      </c>
      <c r="E49" s="338">
        <v>1.22</v>
      </c>
      <c r="F49" s="329"/>
      <c r="P49" s="48"/>
      <c r="Q49" s="57"/>
      <c r="R49" s="343"/>
      <c r="S49" s="344"/>
      <c r="T49" s="345"/>
    </row>
    <row r="50" spans="1:20" ht="64.5" customHeight="1" thickBot="1">
      <c r="A50" s="24" t="s">
        <v>45</v>
      </c>
      <c r="B50" s="12" t="s">
        <v>46</v>
      </c>
      <c r="C50" s="333"/>
      <c r="D50" s="336"/>
      <c r="E50" s="339"/>
      <c r="F50" s="330"/>
      <c r="P50" s="49"/>
      <c r="Q50" s="41"/>
      <c r="R50" s="343"/>
      <c r="S50" s="344"/>
      <c r="T50" s="345"/>
    </row>
    <row r="51" spans="1:20" ht="59.25" customHeight="1" thickBot="1">
      <c r="A51" s="24" t="s">
        <v>47</v>
      </c>
      <c r="B51" s="4" t="s">
        <v>48</v>
      </c>
      <c r="C51" s="334"/>
      <c r="D51" s="337"/>
      <c r="E51" s="340"/>
      <c r="F51" s="331"/>
      <c r="P51" s="49"/>
      <c r="Q51" s="42"/>
      <c r="R51" s="343"/>
      <c r="S51" s="344"/>
      <c r="T51" s="345"/>
    </row>
    <row r="52" spans="1:20" ht="26.25" thickBot="1">
      <c r="A52" s="7" t="s">
        <v>49</v>
      </c>
      <c r="B52" s="6"/>
      <c r="C52" s="335">
        <f>E52*E6*6</f>
        <v>19777.5</v>
      </c>
      <c r="D52" s="335">
        <f>E52*E6</f>
        <v>3296.25</v>
      </c>
      <c r="E52" s="338">
        <v>0.9</v>
      </c>
      <c r="F52" s="329"/>
      <c r="P52" s="48"/>
      <c r="Q52" s="57"/>
      <c r="R52" s="344"/>
      <c r="S52" s="344"/>
      <c r="T52" s="345"/>
    </row>
    <row r="53" spans="1:20" ht="26.25" thickBot="1">
      <c r="A53" s="24" t="s">
        <v>50</v>
      </c>
      <c r="B53" s="12" t="s">
        <v>34</v>
      </c>
      <c r="C53" s="336"/>
      <c r="D53" s="336"/>
      <c r="E53" s="339"/>
      <c r="F53" s="330"/>
      <c r="P53" s="49"/>
      <c r="Q53" s="59"/>
      <c r="R53" s="344"/>
      <c r="S53" s="344"/>
      <c r="T53" s="345"/>
    </row>
    <row r="54" spans="1:20" ht="24.75" customHeight="1" thickBot="1">
      <c r="A54" s="13" t="s">
        <v>51</v>
      </c>
      <c r="B54" s="12" t="s">
        <v>34</v>
      </c>
      <c r="C54" s="336"/>
      <c r="D54" s="336"/>
      <c r="E54" s="339"/>
      <c r="F54" s="330"/>
      <c r="P54" s="60"/>
      <c r="Q54" s="59"/>
      <c r="R54" s="344"/>
      <c r="S54" s="344"/>
      <c r="T54" s="345"/>
    </row>
    <row r="55" spans="1:20" ht="28.5" customHeight="1" thickBot="1">
      <c r="A55" s="13" t="s">
        <v>52</v>
      </c>
      <c r="B55" s="12" t="s">
        <v>10</v>
      </c>
      <c r="C55" s="336"/>
      <c r="D55" s="336"/>
      <c r="E55" s="339"/>
      <c r="F55" s="330"/>
      <c r="P55" s="60"/>
      <c r="Q55" s="59"/>
      <c r="R55" s="344"/>
      <c r="S55" s="344"/>
      <c r="T55" s="345"/>
    </row>
    <row r="56" spans="1:20" ht="36.75" customHeight="1" thickBot="1">
      <c r="A56" s="24" t="s">
        <v>53</v>
      </c>
      <c r="B56" s="4" t="s">
        <v>34</v>
      </c>
      <c r="C56" s="337"/>
      <c r="D56" s="337"/>
      <c r="E56" s="340"/>
      <c r="F56" s="331"/>
      <c r="P56" s="49"/>
      <c r="Q56" s="58"/>
      <c r="R56" s="344"/>
      <c r="S56" s="344"/>
      <c r="T56" s="345"/>
    </row>
    <row r="57" spans="1:20" ht="45" customHeight="1" thickBot="1">
      <c r="A57" s="7" t="s">
        <v>54</v>
      </c>
      <c r="B57" s="6"/>
      <c r="C57" s="335">
        <f>E57*E6*6</f>
        <v>5713.5</v>
      </c>
      <c r="D57" s="335">
        <f>E57*E6</f>
        <v>952.25</v>
      </c>
      <c r="E57" s="338">
        <v>0.26</v>
      </c>
      <c r="F57" s="329"/>
      <c r="P57" s="48"/>
      <c r="Q57" s="57"/>
      <c r="R57" s="344"/>
      <c r="S57" s="344"/>
      <c r="T57" s="345"/>
    </row>
    <row r="58" spans="1:20" ht="55.5" customHeight="1" thickBot="1">
      <c r="A58" s="24" t="s">
        <v>55</v>
      </c>
      <c r="B58" s="4" t="s">
        <v>31</v>
      </c>
      <c r="C58" s="336"/>
      <c r="D58" s="336"/>
      <c r="E58" s="339"/>
      <c r="F58" s="330"/>
      <c r="P58" s="49"/>
      <c r="Q58" s="42"/>
      <c r="R58" s="344"/>
      <c r="S58" s="344"/>
      <c r="T58" s="345"/>
    </row>
    <row r="59" spans="1:20" ht="26.25" thickBot="1">
      <c r="A59" s="24" t="s">
        <v>56</v>
      </c>
      <c r="B59" s="4" t="s">
        <v>7</v>
      </c>
      <c r="C59" s="337"/>
      <c r="D59" s="337"/>
      <c r="E59" s="340"/>
      <c r="F59" s="331"/>
      <c r="P59" s="49"/>
      <c r="Q59" s="42"/>
      <c r="R59" s="344"/>
      <c r="S59" s="344"/>
      <c r="T59" s="345"/>
    </row>
    <row r="60" spans="1:20">
      <c r="A60" s="381" t="s">
        <v>118</v>
      </c>
      <c r="B60" s="383" t="s">
        <v>83</v>
      </c>
      <c r="C60" s="335">
        <f>E60*D6*6</f>
        <v>27468.75</v>
      </c>
      <c r="D60" s="335">
        <f>E60*E6</f>
        <v>4578.125</v>
      </c>
      <c r="E60" s="338">
        <v>1.25</v>
      </c>
      <c r="F60" s="329"/>
      <c r="P60" s="48"/>
      <c r="Q60" s="57"/>
      <c r="R60" s="344"/>
      <c r="S60" s="344"/>
      <c r="T60" s="345"/>
    </row>
    <row r="61" spans="1:20">
      <c r="A61" s="382"/>
      <c r="B61" s="384"/>
      <c r="C61" s="336"/>
      <c r="D61" s="336"/>
      <c r="E61" s="339"/>
      <c r="F61" s="330"/>
      <c r="P61" s="49"/>
      <c r="Q61" s="42"/>
      <c r="R61" s="344"/>
      <c r="S61" s="344"/>
      <c r="T61" s="345"/>
    </row>
    <row r="62" spans="1:20" ht="12" customHeight="1" thickBot="1">
      <c r="A62" s="349"/>
      <c r="B62" s="351"/>
      <c r="C62" s="337"/>
      <c r="D62" s="337"/>
      <c r="E62" s="340"/>
      <c r="F62" s="331"/>
      <c r="P62" s="49"/>
      <c r="Q62" s="42"/>
      <c r="R62" s="344"/>
      <c r="S62" s="344"/>
      <c r="T62" s="345"/>
    </row>
    <row r="63" spans="1:20" s="31" customFormat="1" ht="38.25" customHeight="1" thickBot="1">
      <c r="A63" s="32" t="s">
        <v>60</v>
      </c>
      <c r="B63" s="28"/>
      <c r="C63" s="34">
        <f>C64+C70+C76+C81+C84</f>
        <v>137343.75</v>
      </c>
      <c r="D63" s="34">
        <f>E63*E6</f>
        <v>22890.625</v>
      </c>
      <c r="E63" s="106">
        <f>E64+E70+E76+E81+E84</f>
        <v>6.25</v>
      </c>
      <c r="F63" s="182">
        <v>137343.75</v>
      </c>
      <c r="G63" s="97"/>
      <c r="P63" s="55"/>
      <c r="Q63" s="44"/>
      <c r="R63" s="61"/>
      <c r="S63" s="61"/>
      <c r="T63" s="62"/>
    </row>
    <row r="64" spans="1:20" ht="35.25" customHeight="1">
      <c r="A64" s="153" t="s">
        <v>61</v>
      </c>
      <c r="B64" s="154"/>
      <c r="C64" s="341">
        <f>E64*E6*6</f>
        <v>39774.75</v>
      </c>
      <c r="D64" s="341">
        <f>E64*E6</f>
        <v>6629.125</v>
      </c>
      <c r="E64" s="342">
        <v>1.81</v>
      </c>
      <c r="F64" s="329"/>
      <c r="P64" s="48"/>
      <c r="Q64" s="41"/>
      <c r="R64" s="344"/>
      <c r="S64" s="344"/>
      <c r="T64" s="345"/>
    </row>
    <row r="65" spans="1:20" ht="63.75">
      <c r="A65" s="184" t="s">
        <v>62</v>
      </c>
      <c r="B65" s="147" t="s">
        <v>63</v>
      </c>
      <c r="C65" s="375"/>
      <c r="D65" s="336"/>
      <c r="E65" s="339"/>
      <c r="F65" s="330"/>
      <c r="P65" s="49"/>
      <c r="Q65" s="42"/>
      <c r="R65" s="344"/>
      <c r="S65" s="344"/>
      <c r="T65" s="345"/>
    </row>
    <row r="66" spans="1:20">
      <c r="A66" s="199" t="s">
        <v>123</v>
      </c>
      <c r="B66" s="147" t="s">
        <v>124</v>
      </c>
      <c r="C66" s="375"/>
      <c r="D66" s="336"/>
      <c r="E66" s="339"/>
      <c r="F66" s="330"/>
      <c r="P66" s="183"/>
      <c r="Q66" s="42"/>
      <c r="R66" s="344"/>
      <c r="S66" s="344"/>
      <c r="T66" s="345"/>
    </row>
    <row r="67" spans="1:20" ht="55.5" customHeight="1">
      <c r="A67" s="377" t="s">
        <v>91</v>
      </c>
      <c r="B67" s="379" t="s">
        <v>7</v>
      </c>
      <c r="C67" s="375"/>
      <c r="D67" s="336"/>
      <c r="E67" s="339"/>
      <c r="F67" s="330"/>
      <c r="P67" s="49"/>
      <c r="Q67" s="41"/>
      <c r="R67" s="344"/>
      <c r="S67" s="344"/>
      <c r="T67" s="345"/>
    </row>
    <row r="68" spans="1:20" ht="15" hidden="1" customHeight="1">
      <c r="A68" s="378"/>
      <c r="B68" s="380"/>
      <c r="C68" s="375"/>
      <c r="D68" s="336"/>
      <c r="E68" s="339"/>
      <c r="F68" s="330"/>
      <c r="P68" s="49"/>
      <c r="Q68" s="41"/>
      <c r="R68" s="344"/>
      <c r="S68" s="344"/>
      <c r="T68" s="345"/>
    </row>
    <row r="69" spans="1:20" ht="26.25" thickBot="1">
      <c r="A69" s="84" t="s">
        <v>65</v>
      </c>
      <c r="B69" s="86" t="s">
        <v>10</v>
      </c>
      <c r="C69" s="376"/>
      <c r="D69" s="337"/>
      <c r="E69" s="340"/>
      <c r="F69" s="331"/>
      <c r="P69" s="49"/>
      <c r="Q69" s="41"/>
      <c r="R69" s="344"/>
      <c r="S69" s="344"/>
      <c r="T69" s="345"/>
    </row>
    <row r="70" spans="1:20" ht="77.25" customHeight="1" thickBot="1">
      <c r="A70" s="7" t="s">
        <v>66</v>
      </c>
      <c r="B70" s="12"/>
      <c r="C70" s="335">
        <f>E70*E6*6</f>
        <v>35160</v>
      </c>
      <c r="D70" s="335">
        <f>E70*E6</f>
        <v>5860</v>
      </c>
      <c r="E70" s="338">
        <v>1.6</v>
      </c>
      <c r="F70" s="329"/>
      <c r="P70" s="48"/>
      <c r="Q70" s="41"/>
      <c r="R70" s="344"/>
      <c r="S70" s="344"/>
      <c r="T70" s="345"/>
    </row>
    <row r="71" spans="1:20" ht="26.25" thickBot="1">
      <c r="A71" s="24" t="s">
        <v>67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6.25" thickBot="1">
      <c r="A72" s="24" t="s">
        <v>68</v>
      </c>
      <c r="B72" s="4" t="s">
        <v>10</v>
      </c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26.25" thickBot="1">
      <c r="A73" s="24" t="s">
        <v>69</v>
      </c>
      <c r="B73" s="4" t="s">
        <v>10</v>
      </c>
      <c r="C73" s="336"/>
      <c r="D73" s="336"/>
      <c r="E73" s="339"/>
      <c r="F73" s="330"/>
      <c r="P73" s="49"/>
      <c r="Q73" s="42"/>
      <c r="R73" s="344"/>
      <c r="S73" s="344"/>
      <c r="T73" s="345"/>
    </row>
    <row r="74" spans="1:20" ht="38.25" customHeight="1" thickBot="1">
      <c r="A74" s="24" t="s">
        <v>70</v>
      </c>
      <c r="B74" s="4" t="s">
        <v>10</v>
      </c>
      <c r="C74" s="336"/>
      <c r="D74" s="336"/>
      <c r="E74" s="339"/>
      <c r="F74" s="330"/>
      <c r="P74" s="49"/>
      <c r="Q74" s="42"/>
      <c r="R74" s="344"/>
      <c r="S74" s="344"/>
      <c r="T74" s="345"/>
    </row>
    <row r="75" spans="1:20" ht="22.5" customHeight="1" thickBot="1">
      <c r="A75" s="24" t="s">
        <v>71</v>
      </c>
      <c r="B75" s="4" t="s">
        <v>72</v>
      </c>
      <c r="C75" s="337"/>
      <c r="D75" s="337"/>
      <c r="E75" s="340"/>
      <c r="F75" s="331"/>
      <c r="P75" s="49"/>
      <c r="Q75" s="42"/>
      <c r="R75" s="344"/>
      <c r="S75" s="344"/>
      <c r="T75" s="345"/>
    </row>
    <row r="76" spans="1:20" ht="15.75" thickBot="1">
      <c r="A76" s="7" t="s">
        <v>73</v>
      </c>
      <c r="B76" s="12"/>
      <c r="C76" s="335">
        <f>E76*E6*6</f>
        <v>13185</v>
      </c>
      <c r="D76" s="335">
        <f>E76*E6</f>
        <v>2197.5</v>
      </c>
      <c r="E76" s="338">
        <v>0.6</v>
      </c>
      <c r="F76" s="329"/>
      <c r="P76" s="48"/>
      <c r="Q76" s="41"/>
      <c r="R76" s="344"/>
      <c r="S76" s="344"/>
      <c r="T76" s="345"/>
    </row>
    <row r="77" spans="1:20" ht="26.25" customHeight="1" thickBot="1">
      <c r="A77" s="24" t="s">
        <v>74</v>
      </c>
      <c r="B77" s="12" t="s">
        <v>75</v>
      </c>
      <c r="C77" s="336"/>
      <c r="D77" s="336"/>
      <c r="E77" s="339"/>
      <c r="F77" s="330"/>
      <c r="P77" s="49"/>
      <c r="Q77" s="41"/>
      <c r="R77" s="344"/>
      <c r="S77" s="344"/>
      <c r="T77" s="345"/>
    </row>
    <row r="78" spans="1:20" ht="22.5" customHeight="1" thickBot="1">
      <c r="A78" s="24" t="s">
        <v>76</v>
      </c>
      <c r="B78" s="12" t="s">
        <v>10</v>
      </c>
      <c r="C78" s="336"/>
      <c r="D78" s="336"/>
      <c r="E78" s="339"/>
      <c r="F78" s="330"/>
      <c r="P78" s="49"/>
      <c r="Q78" s="41"/>
      <c r="R78" s="344"/>
      <c r="S78" s="344"/>
      <c r="T78" s="345"/>
    </row>
    <row r="79" spans="1:20" ht="35.25" customHeight="1" thickBot="1">
      <c r="A79" s="347" t="s">
        <v>77</v>
      </c>
      <c r="B79" s="14"/>
      <c r="C79" s="336"/>
      <c r="D79" s="336"/>
      <c r="E79" s="339"/>
      <c r="F79" s="330"/>
      <c r="P79" s="346"/>
      <c r="Q79" s="49"/>
      <c r="R79" s="344"/>
      <c r="S79" s="344"/>
      <c r="T79" s="345"/>
    </row>
    <row r="80" spans="1:20" ht="15.75" thickBot="1">
      <c r="A80" s="348"/>
      <c r="B80" s="12" t="s">
        <v>72</v>
      </c>
      <c r="C80" s="337"/>
      <c r="D80" s="337"/>
      <c r="E80" s="340"/>
      <c r="F80" s="331"/>
      <c r="P80" s="346"/>
      <c r="Q80" s="41"/>
      <c r="R80" s="344"/>
      <c r="S80" s="344"/>
      <c r="T80" s="345"/>
    </row>
    <row r="81" spans="1:20" ht="27" customHeight="1" thickBot="1">
      <c r="A81" s="7" t="s">
        <v>78</v>
      </c>
      <c r="B81" s="6"/>
      <c r="C81" s="332">
        <f>E81*D6*6</f>
        <v>35819.25</v>
      </c>
      <c r="D81" s="335">
        <f>E81*E6</f>
        <v>5969.875</v>
      </c>
      <c r="E81" s="338">
        <v>1.63</v>
      </c>
      <c r="F81" s="329"/>
      <c r="P81" s="48"/>
      <c r="Q81" s="57"/>
      <c r="R81" s="343"/>
      <c r="S81" s="344"/>
      <c r="T81" s="345"/>
    </row>
    <row r="82" spans="1:20" ht="15.75" thickBot="1">
      <c r="A82" s="24" t="s">
        <v>79</v>
      </c>
      <c r="B82" s="4" t="s">
        <v>80</v>
      </c>
      <c r="C82" s="333"/>
      <c r="D82" s="336"/>
      <c r="E82" s="339"/>
      <c r="F82" s="330"/>
      <c r="P82" s="49"/>
      <c r="Q82" s="42"/>
      <c r="R82" s="343"/>
      <c r="S82" s="344"/>
      <c r="T82" s="345"/>
    </row>
    <row r="83" spans="1:20" ht="84" customHeight="1" thickBot="1">
      <c r="A83" s="24" t="s">
        <v>81</v>
      </c>
      <c r="B83" s="4" t="s">
        <v>10</v>
      </c>
      <c r="C83" s="334"/>
      <c r="D83" s="337"/>
      <c r="E83" s="340"/>
      <c r="F83" s="331"/>
      <c r="P83" s="49"/>
      <c r="Q83" s="42"/>
      <c r="R83" s="343"/>
      <c r="S83" s="344"/>
      <c r="T83" s="345"/>
    </row>
    <row r="84" spans="1:20" ht="68.25" customHeight="1" thickBot="1">
      <c r="A84" s="7" t="s">
        <v>82</v>
      </c>
      <c r="B84" s="4" t="s">
        <v>83</v>
      </c>
      <c r="C84" s="25">
        <f>E84*D6*6</f>
        <v>13404.75</v>
      </c>
      <c r="D84" s="25">
        <f>E84*E6</f>
        <v>2234.125</v>
      </c>
      <c r="E84" s="103">
        <v>0.61</v>
      </c>
      <c r="F84" s="108"/>
      <c r="P84" s="48"/>
      <c r="Q84" s="42"/>
      <c r="R84" s="53"/>
      <c r="S84" s="53"/>
      <c r="T84" s="54"/>
    </row>
    <row r="85" spans="1:20" s="31" customFormat="1" ht="33" customHeight="1" thickBot="1">
      <c r="A85" s="27" t="s">
        <v>84</v>
      </c>
      <c r="B85" s="35"/>
      <c r="C85" s="34">
        <v>0</v>
      </c>
      <c r="D85" s="34">
        <v>0</v>
      </c>
      <c r="E85" s="106">
        <v>0</v>
      </c>
      <c r="F85" s="109"/>
      <c r="P85" s="43"/>
      <c r="Q85" s="63"/>
      <c r="R85" s="61"/>
      <c r="S85" s="61"/>
      <c r="T85" s="62"/>
    </row>
    <row r="86" spans="1:20" ht="26.25" customHeight="1" thickBot="1">
      <c r="A86" s="15" t="s">
        <v>85</v>
      </c>
      <c r="B86" s="12" t="s">
        <v>46</v>
      </c>
      <c r="C86" s="26">
        <f>D86*3</f>
        <v>2746.875</v>
      </c>
      <c r="D86" s="26">
        <f>E86*E6</f>
        <v>915.625</v>
      </c>
      <c r="E86" s="107">
        <v>0.25</v>
      </c>
      <c r="F86" s="202">
        <v>2746.88</v>
      </c>
      <c r="P86" s="64"/>
      <c r="Q86" s="41"/>
      <c r="R86" s="65"/>
      <c r="S86" s="65"/>
      <c r="T86" s="66"/>
    </row>
    <row r="87" spans="1:20" ht="78.75" customHeight="1" thickBot="1">
      <c r="A87" s="27" t="s">
        <v>119</v>
      </c>
      <c r="B87" s="94"/>
      <c r="C87" s="34">
        <v>0</v>
      </c>
      <c r="D87" s="34">
        <v>0</v>
      </c>
      <c r="E87" s="106">
        <v>0</v>
      </c>
      <c r="F87" s="108"/>
      <c r="P87" s="64"/>
      <c r="Q87" s="41"/>
      <c r="R87" s="65"/>
      <c r="S87" s="65"/>
      <c r="T87" s="66"/>
    </row>
    <row r="88" spans="1:20" ht="78.75" customHeight="1" thickBot="1">
      <c r="A88" s="27" t="s">
        <v>126</v>
      </c>
      <c r="B88" s="94"/>
      <c r="C88" s="34">
        <v>7028.52</v>
      </c>
      <c r="D88" s="34"/>
      <c r="E88" s="106"/>
      <c r="F88" s="236">
        <v>7028.52</v>
      </c>
      <c r="P88" s="64"/>
      <c r="Q88" s="41"/>
      <c r="R88" s="65"/>
      <c r="S88" s="65"/>
      <c r="T88" s="66"/>
    </row>
    <row r="89" spans="1:20" ht="78.75" customHeight="1" thickBot="1">
      <c r="A89" s="27" t="s">
        <v>129</v>
      </c>
      <c r="B89" s="94"/>
      <c r="C89" s="34">
        <v>439.32</v>
      </c>
      <c r="D89" s="34"/>
      <c r="E89" s="106"/>
      <c r="F89" s="236">
        <v>439.32</v>
      </c>
      <c r="P89" s="64"/>
      <c r="Q89" s="41"/>
      <c r="R89" s="65"/>
      <c r="S89" s="65"/>
      <c r="T89" s="66"/>
    </row>
    <row r="90" spans="1:20" ht="26.25" customHeight="1" thickBot="1">
      <c r="A90" s="5" t="s">
        <v>86</v>
      </c>
      <c r="B90" s="16"/>
      <c r="C90" s="26">
        <f>C63+C45+C9+C88+C89+C86</f>
        <v>278749.21500000003</v>
      </c>
      <c r="D90" s="26">
        <f>D86+D63+D45+D9</f>
        <v>45671.375</v>
      </c>
      <c r="E90" s="107">
        <f>E86+E63+E45+E9</f>
        <v>12.469999999999999</v>
      </c>
      <c r="F90" s="143">
        <f>F9+F45+F63+F88+F89+F86</f>
        <v>278749.22000000003</v>
      </c>
      <c r="G90" s="96"/>
      <c r="H90" s="96"/>
      <c r="P90" s="67"/>
      <c r="Q90" s="68"/>
      <c r="R90" s="65"/>
      <c r="S90" s="65"/>
      <c r="T90" s="66"/>
    </row>
    <row r="91" spans="1:20" ht="16.5">
      <c r="A91" s="326" t="s">
        <v>132</v>
      </c>
      <c r="B91" s="327"/>
      <c r="C91" s="327"/>
      <c r="D91" s="328"/>
      <c r="E91" s="141"/>
      <c r="F91" s="163">
        <v>111927.51</v>
      </c>
      <c r="I91" s="96"/>
    </row>
    <row r="92" spans="1:20" ht="16.5">
      <c r="A92" s="186" t="s">
        <v>133</v>
      </c>
      <c r="B92" s="187"/>
      <c r="C92" s="187"/>
      <c r="D92" s="187"/>
      <c r="E92" s="141"/>
      <c r="F92" s="163">
        <f>F90+F91-F93</f>
        <v>305382.75000000006</v>
      </c>
    </row>
    <row r="93" spans="1:20" ht="15.75">
      <c r="A93" s="139" t="s">
        <v>137</v>
      </c>
      <c r="B93" s="140"/>
      <c r="C93" s="140"/>
      <c r="D93" s="140"/>
      <c r="E93" s="142"/>
      <c r="F93" s="163">
        <v>85293.98</v>
      </c>
    </row>
    <row r="95" spans="1:20">
      <c r="A95" s="137" t="s">
        <v>121</v>
      </c>
    </row>
    <row r="96" spans="1:20">
      <c r="A96" s="137"/>
    </row>
    <row r="97" spans="1:1">
      <c r="A97" s="137" t="s">
        <v>122</v>
      </c>
    </row>
  </sheetData>
  <mergeCells count="136">
    <mergeCell ref="A2:E2"/>
    <mergeCell ref="A91:D91"/>
    <mergeCell ref="A67:A68"/>
    <mergeCell ref="B67:B68"/>
    <mergeCell ref="C15:C17"/>
    <mergeCell ref="D15:D17"/>
    <mergeCell ref="E15:E17"/>
    <mergeCell ref="R15:R17"/>
    <mergeCell ref="S15:S17"/>
    <mergeCell ref="C21:C26"/>
    <mergeCell ref="D21:D26"/>
    <mergeCell ref="E21:E26"/>
    <mergeCell ref="R21:R26"/>
    <mergeCell ref="S21:S26"/>
    <mergeCell ref="C49:C51"/>
    <mergeCell ref="D49:D51"/>
    <mergeCell ref="E49:E51"/>
    <mergeCell ref="R49:R51"/>
    <mergeCell ref="S49:S51"/>
    <mergeCell ref="E64:E69"/>
    <mergeCell ref="R64:R69"/>
    <mergeCell ref="S64:S69"/>
    <mergeCell ref="S81:S83"/>
    <mergeCell ref="C70:C75"/>
    <mergeCell ref="T15:T17"/>
    <mergeCell ref="A3:E3"/>
    <mergeCell ref="P3:T3"/>
    <mergeCell ref="C10:C14"/>
    <mergeCell ref="D10:D14"/>
    <mergeCell ref="E10:E14"/>
    <mergeCell ref="R10:R14"/>
    <mergeCell ref="S10:S14"/>
    <mergeCell ref="T10:T14"/>
    <mergeCell ref="T21:T26"/>
    <mergeCell ref="C18:C20"/>
    <mergeCell ref="D18:D20"/>
    <mergeCell ref="C37:C39"/>
    <mergeCell ref="D37:D39"/>
    <mergeCell ref="E37:E39"/>
    <mergeCell ref="R37:R39"/>
    <mergeCell ref="S37:S39"/>
    <mergeCell ref="T37:T39"/>
    <mergeCell ref="E18:E20"/>
    <mergeCell ref="R18:R20"/>
    <mergeCell ref="S18:S20"/>
    <mergeCell ref="T18:T20"/>
    <mergeCell ref="C31:C36"/>
    <mergeCell ref="D31:D36"/>
    <mergeCell ref="E31:E36"/>
    <mergeCell ref="R31:R36"/>
    <mergeCell ref="S31:S36"/>
    <mergeCell ref="T31:T36"/>
    <mergeCell ref="C27:C30"/>
    <mergeCell ref="D27:D30"/>
    <mergeCell ref="E27:E30"/>
    <mergeCell ref="R27:R30"/>
    <mergeCell ref="S27:S30"/>
    <mergeCell ref="T27:T30"/>
    <mergeCell ref="C43:C44"/>
    <mergeCell ref="D43:D44"/>
    <mergeCell ref="E43:E44"/>
    <mergeCell ref="R43:R44"/>
    <mergeCell ref="S43:S44"/>
    <mergeCell ref="T43:T44"/>
    <mergeCell ref="C41:C42"/>
    <mergeCell ref="D41:D42"/>
    <mergeCell ref="E41:E42"/>
    <mergeCell ref="R41:R42"/>
    <mergeCell ref="S41:S42"/>
    <mergeCell ref="T41:T42"/>
    <mergeCell ref="C46:C48"/>
    <mergeCell ref="D46:D48"/>
    <mergeCell ref="E46:E48"/>
    <mergeCell ref="R46:R48"/>
    <mergeCell ref="S46:S48"/>
    <mergeCell ref="T46:T48"/>
    <mergeCell ref="C57:C59"/>
    <mergeCell ref="D57:D59"/>
    <mergeCell ref="E57:E59"/>
    <mergeCell ref="R57:R59"/>
    <mergeCell ref="S57:S59"/>
    <mergeCell ref="T57:T59"/>
    <mergeCell ref="C52:C56"/>
    <mergeCell ref="D52:D56"/>
    <mergeCell ref="E52:E56"/>
    <mergeCell ref="R52:R56"/>
    <mergeCell ref="S52:S56"/>
    <mergeCell ref="T52:T56"/>
    <mergeCell ref="C60:C62"/>
    <mergeCell ref="D60:D62"/>
    <mergeCell ref="E60:E62"/>
    <mergeCell ref="R60:R62"/>
    <mergeCell ref="S60:S62"/>
    <mergeCell ref="T60:T62"/>
    <mergeCell ref="A60:A62"/>
    <mergeCell ref="B60:B62"/>
    <mergeCell ref="T49:T51"/>
    <mergeCell ref="T81:T83"/>
    <mergeCell ref="A79:A80"/>
    <mergeCell ref="P79:P80"/>
    <mergeCell ref="C81:C83"/>
    <mergeCell ref="D81:D83"/>
    <mergeCell ref="E81:E83"/>
    <mergeCell ref="R81:R83"/>
    <mergeCell ref="C76:C80"/>
    <mergeCell ref="D76:D80"/>
    <mergeCell ref="E76:E80"/>
    <mergeCell ref="R76:R80"/>
    <mergeCell ref="S76:S80"/>
    <mergeCell ref="T76:T80"/>
    <mergeCell ref="F76:F80"/>
    <mergeCell ref="F81:F83"/>
    <mergeCell ref="D70:D75"/>
    <mergeCell ref="E70:E75"/>
    <mergeCell ref="R70:R75"/>
    <mergeCell ref="S70:S75"/>
    <mergeCell ref="T70:T75"/>
    <mergeCell ref="C64:C69"/>
    <mergeCell ref="D64:D69"/>
    <mergeCell ref="F10:F14"/>
    <mergeCell ref="F15:F17"/>
    <mergeCell ref="F19:F20"/>
    <mergeCell ref="F22:F26"/>
    <mergeCell ref="F27:F30"/>
    <mergeCell ref="F31:F36"/>
    <mergeCell ref="F37:F39"/>
    <mergeCell ref="F41:F42"/>
    <mergeCell ref="F43:F44"/>
    <mergeCell ref="F46:F48"/>
    <mergeCell ref="F49:F51"/>
    <mergeCell ref="F52:F56"/>
    <mergeCell ref="F57:F59"/>
    <mergeCell ref="F60:F62"/>
    <mergeCell ref="F64:F69"/>
    <mergeCell ref="F70:F75"/>
    <mergeCell ref="T64:T69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6"/>
  <sheetViews>
    <sheetView topLeftCell="A83" workbookViewId="0">
      <selection sqref="A1:F96"/>
    </sheetView>
  </sheetViews>
  <sheetFormatPr defaultRowHeight="15"/>
  <cols>
    <col min="1" max="1" width="72" style="1" customWidth="1"/>
    <col min="2" max="2" width="13.42578125" style="69" customWidth="1"/>
    <col min="3" max="3" width="15.140625" style="1" customWidth="1"/>
    <col min="4" max="4" width="13.28515625" style="1" customWidth="1"/>
    <col min="5" max="5" width="10.7109375" style="1" customWidth="1"/>
    <col min="6" max="6" width="13.85546875" style="1" customWidth="1"/>
    <col min="7" max="8" width="9.5703125" style="1" bestFit="1" customWidth="1"/>
    <col min="9" max="9" width="9.140625" style="1"/>
    <col min="10" max="10" width="9.5703125" style="1" bestFit="1" customWidth="1"/>
    <col min="11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135</v>
      </c>
    </row>
    <row r="2" spans="1:21" ht="43.5" customHeight="1">
      <c r="A2" s="325" t="s">
        <v>101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15.75" thickBot="1">
      <c r="P3" s="38"/>
      <c r="Q3" s="38"/>
      <c r="R3" s="38"/>
      <c r="S3" s="38"/>
      <c r="T3" s="38"/>
      <c r="U3" s="38"/>
    </row>
    <row r="4" spans="1:21" ht="36.75" thickBot="1">
      <c r="D4" s="21" t="s">
        <v>87</v>
      </c>
      <c r="E4" s="22" t="s">
        <v>88</v>
      </c>
      <c r="P4" s="38"/>
      <c r="Q4" s="38"/>
      <c r="R4" s="38"/>
      <c r="S4" s="39"/>
      <c r="T4" s="39"/>
      <c r="U4" s="38"/>
    </row>
    <row r="5" spans="1:21" ht="15.75" thickBot="1">
      <c r="D5" s="23">
        <v>2985.6</v>
      </c>
      <c r="E5" s="23">
        <v>2985.6</v>
      </c>
      <c r="P5" s="38"/>
      <c r="Q5" s="38"/>
      <c r="R5" s="38"/>
      <c r="S5" s="40"/>
      <c r="T5" s="40"/>
      <c r="U5" s="38"/>
    </row>
    <row r="6" spans="1:21" ht="77.25" thickBot="1">
      <c r="A6" s="19" t="s">
        <v>0</v>
      </c>
      <c r="B6" s="2" t="s">
        <v>1</v>
      </c>
      <c r="C6" s="17" t="s">
        <v>131</v>
      </c>
      <c r="D6" s="18" t="s">
        <v>2</v>
      </c>
      <c r="E6" s="17" t="s">
        <v>2</v>
      </c>
      <c r="F6" s="128" t="s">
        <v>120</v>
      </c>
      <c r="P6" s="41"/>
      <c r="Q6" s="42"/>
      <c r="R6" s="42"/>
      <c r="S6" s="42"/>
      <c r="T6" s="42"/>
      <c r="U6" s="38"/>
    </row>
    <row r="7" spans="1:21" ht="15.75" thickBot="1">
      <c r="A7" s="3">
        <v>1</v>
      </c>
      <c r="B7" s="4">
        <v>2</v>
      </c>
      <c r="C7" s="4">
        <v>3</v>
      </c>
      <c r="D7" s="4">
        <v>4</v>
      </c>
      <c r="E7" s="101">
        <v>5</v>
      </c>
      <c r="F7" s="129">
        <v>6</v>
      </c>
      <c r="P7" s="41"/>
      <c r="Q7" s="42"/>
      <c r="R7" s="42"/>
      <c r="S7" s="42"/>
      <c r="T7" s="42"/>
      <c r="U7" s="38"/>
    </row>
    <row r="8" spans="1:21" s="31" customFormat="1" ht="93" customHeight="1" thickBot="1">
      <c r="A8" s="27" t="s">
        <v>3</v>
      </c>
      <c r="B8" s="28"/>
      <c r="C8" s="29">
        <f>C9+C14+C17+C20+C26+C30+C36+C39+C40+C42</f>
        <v>36902.015999999989</v>
      </c>
      <c r="D8" s="132">
        <f>E8*E5</f>
        <v>6150.3359999999984</v>
      </c>
      <c r="E8" s="46">
        <f>E9+E14+E17+E20+E26+E30+E36+E39+E40+E42</f>
        <v>2.0599999999999996</v>
      </c>
      <c r="F8" s="136">
        <v>36902.019999999997</v>
      </c>
      <c r="G8" s="97"/>
      <c r="P8" s="43"/>
      <c r="Q8" s="44"/>
      <c r="R8" s="45"/>
      <c r="S8" s="45"/>
      <c r="T8" s="46"/>
      <c r="U8" s="47"/>
    </row>
    <row r="9" spans="1:21" ht="35.25" customHeight="1" thickBot="1">
      <c r="A9" s="7" t="s">
        <v>4</v>
      </c>
      <c r="B9" s="4"/>
      <c r="C9" s="355">
        <f>D9*6</f>
        <v>1074.816</v>
      </c>
      <c r="D9" s="386">
        <f>E9*E5</f>
        <v>179.136</v>
      </c>
      <c r="E9" s="389">
        <v>0.06</v>
      </c>
      <c r="F9" s="392"/>
      <c r="P9" s="48"/>
      <c r="Q9" s="42"/>
      <c r="R9" s="352"/>
      <c r="S9" s="353"/>
      <c r="T9" s="354"/>
    </row>
    <row r="10" spans="1:21" ht="32.25" customHeight="1" thickBot="1">
      <c r="A10" s="24" t="s">
        <v>5</v>
      </c>
      <c r="B10" s="4"/>
      <c r="C10" s="356"/>
      <c r="D10" s="387"/>
      <c r="E10" s="390"/>
      <c r="F10" s="393"/>
      <c r="P10" s="49"/>
      <c r="Q10" s="42"/>
      <c r="R10" s="352"/>
      <c r="S10" s="353"/>
      <c r="T10" s="354"/>
    </row>
    <row r="11" spans="1:21" ht="31.5" customHeight="1" thickBot="1">
      <c r="A11" s="24" t="s">
        <v>6</v>
      </c>
      <c r="B11" s="4" t="s">
        <v>7</v>
      </c>
      <c r="C11" s="356"/>
      <c r="D11" s="387"/>
      <c r="E11" s="390"/>
      <c r="F11" s="393"/>
      <c r="P11" s="49"/>
      <c r="Q11" s="42"/>
      <c r="R11" s="352"/>
      <c r="S11" s="353"/>
      <c r="T11" s="354"/>
    </row>
    <row r="12" spans="1:21" ht="48" customHeight="1" thickBot="1">
      <c r="A12" s="24" t="s">
        <v>8</v>
      </c>
      <c r="B12" s="4" t="s">
        <v>7</v>
      </c>
      <c r="C12" s="356"/>
      <c r="D12" s="387"/>
      <c r="E12" s="390"/>
      <c r="F12" s="393"/>
      <c r="P12" s="49"/>
      <c r="Q12" s="42"/>
      <c r="R12" s="352"/>
      <c r="S12" s="353"/>
      <c r="T12" s="354"/>
    </row>
    <row r="13" spans="1:21" ht="45.75" customHeight="1" thickBot="1">
      <c r="A13" s="24" t="s">
        <v>9</v>
      </c>
      <c r="B13" s="4" t="s">
        <v>10</v>
      </c>
      <c r="C13" s="357"/>
      <c r="D13" s="388"/>
      <c r="E13" s="391"/>
      <c r="F13" s="394"/>
      <c r="P13" s="49"/>
      <c r="Q13" s="42"/>
      <c r="R13" s="352"/>
      <c r="S13" s="353"/>
      <c r="T13" s="354"/>
    </row>
    <row r="14" spans="1:21" ht="32.25" customHeight="1" thickBot="1">
      <c r="A14" s="7" t="s">
        <v>11</v>
      </c>
      <c r="B14" s="4"/>
      <c r="C14" s="335">
        <f>D14*6</f>
        <v>1433.088</v>
      </c>
      <c r="D14" s="336">
        <f>E14*E5</f>
        <v>238.84799999999998</v>
      </c>
      <c r="E14" s="339">
        <v>0.08</v>
      </c>
      <c r="F14" s="395"/>
      <c r="P14" s="48"/>
      <c r="Q14" s="42"/>
      <c r="R14" s="344"/>
      <c r="S14" s="344"/>
      <c r="T14" s="345"/>
    </row>
    <row r="15" spans="1:21" ht="135.75" customHeight="1" thickBot="1">
      <c r="A15" s="24" t="s">
        <v>12</v>
      </c>
      <c r="B15" s="4" t="s">
        <v>7</v>
      </c>
      <c r="C15" s="336"/>
      <c r="D15" s="336"/>
      <c r="E15" s="339"/>
      <c r="F15" s="369"/>
      <c r="P15" s="49"/>
      <c r="Q15" s="42"/>
      <c r="R15" s="344"/>
      <c r="S15" s="344"/>
      <c r="T15" s="345"/>
    </row>
    <row r="16" spans="1:21" ht="53.25" customHeight="1" thickBot="1">
      <c r="A16" s="24" t="s">
        <v>13</v>
      </c>
      <c r="B16" s="4" t="s">
        <v>10</v>
      </c>
      <c r="C16" s="337"/>
      <c r="D16" s="337"/>
      <c r="E16" s="340"/>
      <c r="F16" s="370"/>
      <c r="P16" s="49"/>
      <c r="Q16" s="42"/>
      <c r="R16" s="344"/>
      <c r="S16" s="344"/>
      <c r="T16" s="345"/>
    </row>
    <row r="17" spans="1:20" ht="39.75" customHeight="1" thickBot="1">
      <c r="A17" s="7" t="s">
        <v>14</v>
      </c>
      <c r="B17" s="4"/>
      <c r="C17" s="332">
        <f>D17*6</f>
        <v>358.27199999999999</v>
      </c>
      <c r="D17" s="335">
        <f>E17*E5</f>
        <v>59.711999999999996</v>
      </c>
      <c r="E17" s="338">
        <v>0.02</v>
      </c>
      <c r="F17" s="131"/>
      <c r="P17" s="48"/>
      <c r="Q17" s="42"/>
      <c r="R17" s="343"/>
      <c r="S17" s="344"/>
      <c r="T17" s="345"/>
    </row>
    <row r="18" spans="1:20" ht="117" customHeight="1" thickBot="1">
      <c r="A18" s="24" t="s">
        <v>15</v>
      </c>
      <c r="B18" s="9" t="s">
        <v>7</v>
      </c>
      <c r="C18" s="333"/>
      <c r="D18" s="336"/>
      <c r="E18" s="339"/>
      <c r="F18" s="368"/>
      <c r="P18" s="49"/>
      <c r="Q18" s="50"/>
      <c r="R18" s="343"/>
      <c r="S18" s="344"/>
      <c r="T18" s="345"/>
    </row>
    <row r="19" spans="1:20" ht="51.75" customHeight="1" thickBot="1">
      <c r="A19" s="24" t="s">
        <v>16</v>
      </c>
      <c r="B19" s="9" t="s">
        <v>10</v>
      </c>
      <c r="C19" s="334"/>
      <c r="D19" s="337"/>
      <c r="E19" s="340"/>
      <c r="F19" s="370"/>
      <c r="P19" s="49"/>
      <c r="Q19" s="50"/>
      <c r="R19" s="343"/>
      <c r="S19" s="344"/>
      <c r="T19" s="345"/>
    </row>
    <row r="20" spans="1:20" ht="40.5" customHeight="1" thickBot="1">
      <c r="A20" s="7" t="s">
        <v>17</v>
      </c>
      <c r="B20" s="4"/>
      <c r="C20" s="335">
        <f>E20*E5*6</f>
        <v>25974.720000000001</v>
      </c>
      <c r="D20" s="335">
        <f>E20*E5</f>
        <v>4329.12</v>
      </c>
      <c r="E20" s="338">
        <v>1.45</v>
      </c>
      <c r="F20" s="368"/>
      <c r="P20" s="48"/>
      <c r="Q20" s="42"/>
      <c r="R20" s="344"/>
      <c r="S20" s="344"/>
      <c r="T20" s="345"/>
    </row>
    <row r="21" spans="1:20" ht="30" customHeight="1" thickBot="1">
      <c r="A21" s="10" t="s">
        <v>18</v>
      </c>
      <c r="B21" s="9" t="s">
        <v>7</v>
      </c>
      <c r="C21" s="336"/>
      <c r="D21" s="336"/>
      <c r="E21" s="339"/>
      <c r="F21" s="369"/>
      <c r="P21" s="51"/>
      <c r="Q21" s="50"/>
      <c r="R21" s="344"/>
      <c r="S21" s="344"/>
      <c r="T21" s="345"/>
    </row>
    <row r="22" spans="1:20" ht="65.25" thickBot="1">
      <c r="A22" s="37" t="s">
        <v>19</v>
      </c>
      <c r="B22" s="9" t="s">
        <v>7</v>
      </c>
      <c r="C22" s="336"/>
      <c r="D22" s="336"/>
      <c r="E22" s="339"/>
      <c r="F22" s="369"/>
      <c r="P22" s="51"/>
      <c r="Q22" s="50"/>
      <c r="R22" s="344"/>
      <c r="S22" s="344"/>
      <c r="T22" s="345"/>
    </row>
    <row r="23" spans="1:20" ht="24.75" customHeight="1" thickBot="1">
      <c r="A23" s="10" t="s">
        <v>20</v>
      </c>
      <c r="B23" s="9" t="s">
        <v>7</v>
      </c>
      <c r="C23" s="336"/>
      <c r="D23" s="336"/>
      <c r="E23" s="339"/>
      <c r="F23" s="369"/>
      <c r="P23" s="51"/>
      <c r="Q23" s="50"/>
      <c r="R23" s="344"/>
      <c r="S23" s="344"/>
      <c r="T23" s="345"/>
    </row>
    <row r="24" spans="1:20" ht="33" customHeight="1" thickBot="1">
      <c r="A24" s="10" t="s">
        <v>21</v>
      </c>
      <c r="B24" s="9" t="s">
        <v>10</v>
      </c>
      <c r="C24" s="336"/>
      <c r="D24" s="336"/>
      <c r="E24" s="339"/>
      <c r="F24" s="369"/>
      <c r="P24" s="51"/>
      <c r="Q24" s="50"/>
      <c r="R24" s="344"/>
      <c r="S24" s="344"/>
      <c r="T24" s="345"/>
    </row>
    <row r="25" spans="1:20" ht="53.25" customHeight="1" thickBot="1">
      <c r="A25" s="10" t="s">
        <v>22</v>
      </c>
      <c r="B25" s="9" t="s">
        <v>10</v>
      </c>
      <c r="C25" s="337"/>
      <c r="D25" s="337"/>
      <c r="E25" s="340"/>
      <c r="F25" s="370"/>
      <c r="P25" s="51"/>
      <c r="Q25" s="50"/>
      <c r="R25" s="344"/>
      <c r="S25" s="344"/>
      <c r="T25" s="345"/>
    </row>
    <row r="26" spans="1:20" ht="42.75" customHeight="1" thickBot="1">
      <c r="A26" s="7" t="s">
        <v>23</v>
      </c>
      <c r="B26" s="4"/>
      <c r="C26" s="335">
        <f>D26*6</f>
        <v>1433.088</v>
      </c>
      <c r="D26" s="335">
        <f>E26*E5</f>
        <v>238.84799999999998</v>
      </c>
      <c r="E26" s="338">
        <v>0.08</v>
      </c>
      <c r="F26" s="368"/>
      <c r="P26" s="48"/>
      <c r="Q26" s="42"/>
      <c r="R26" s="344"/>
      <c r="S26" s="344"/>
      <c r="T26" s="345"/>
    </row>
    <row r="27" spans="1:20" ht="38.25" customHeight="1" thickBot="1">
      <c r="A27" s="10" t="s">
        <v>24</v>
      </c>
      <c r="B27" s="9" t="s">
        <v>7</v>
      </c>
      <c r="C27" s="336"/>
      <c r="D27" s="336"/>
      <c r="E27" s="339"/>
      <c r="F27" s="369"/>
      <c r="P27" s="51"/>
      <c r="Q27" s="50"/>
      <c r="R27" s="344"/>
      <c r="S27" s="344"/>
      <c r="T27" s="345"/>
    </row>
    <row r="28" spans="1:20" ht="59.25" customHeight="1" thickBot="1">
      <c r="A28" s="10" t="s">
        <v>25</v>
      </c>
      <c r="B28" s="9" t="s">
        <v>7</v>
      </c>
      <c r="C28" s="336"/>
      <c r="D28" s="336"/>
      <c r="E28" s="339"/>
      <c r="F28" s="369"/>
      <c r="P28" s="51"/>
      <c r="Q28" s="50"/>
      <c r="R28" s="344"/>
      <c r="S28" s="344"/>
      <c r="T28" s="345"/>
    </row>
    <row r="29" spans="1:20" ht="45" customHeight="1" thickBot="1">
      <c r="A29" s="10" t="s">
        <v>16</v>
      </c>
      <c r="B29" s="9" t="s">
        <v>10</v>
      </c>
      <c r="C29" s="337"/>
      <c r="D29" s="337"/>
      <c r="E29" s="340"/>
      <c r="F29" s="370"/>
      <c r="P29" s="51"/>
      <c r="Q29" s="50"/>
      <c r="R29" s="344"/>
      <c r="S29" s="344"/>
      <c r="T29" s="345"/>
    </row>
    <row r="30" spans="1:20" ht="39.75" customHeight="1" thickBot="1">
      <c r="A30" s="7" t="s">
        <v>26</v>
      </c>
      <c r="B30" s="4"/>
      <c r="C30" s="332">
        <f>E30*E5*6</f>
        <v>5553.2159999999994</v>
      </c>
      <c r="D30" s="335">
        <f>E30*E5</f>
        <v>925.53599999999994</v>
      </c>
      <c r="E30" s="338">
        <v>0.31</v>
      </c>
      <c r="F30" s="368"/>
      <c r="P30" s="48"/>
      <c r="Q30" s="42"/>
      <c r="R30" s="343"/>
      <c r="S30" s="344"/>
      <c r="T30" s="345"/>
    </row>
    <row r="31" spans="1:20" ht="43.5" customHeight="1" thickBot="1">
      <c r="A31" s="24" t="s">
        <v>27</v>
      </c>
      <c r="B31" s="9" t="s">
        <v>7</v>
      </c>
      <c r="C31" s="333"/>
      <c r="D31" s="336"/>
      <c r="E31" s="339"/>
      <c r="F31" s="369"/>
      <c r="P31" s="49"/>
      <c r="Q31" s="52"/>
      <c r="R31" s="343"/>
      <c r="S31" s="344"/>
      <c r="T31" s="345"/>
    </row>
    <row r="32" spans="1:20" ht="41.25" customHeight="1" thickBot="1">
      <c r="A32" s="24" t="s">
        <v>28</v>
      </c>
      <c r="B32" s="9" t="s">
        <v>7</v>
      </c>
      <c r="C32" s="333"/>
      <c r="D32" s="336"/>
      <c r="E32" s="339"/>
      <c r="F32" s="369"/>
      <c r="P32" s="49"/>
      <c r="Q32" s="52"/>
      <c r="R32" s="343"/>
      <c r="S32" s="344"/>
      <c r="T32" s="345"/>
    </row>
    <row r="33" spans="1:20" ht="39.75" customHeight="1" thickBot="1">
      <c r="A33" s="24" t="s">
        <v>29</v>
      </c>
      <c r="B33" s="9" t="s">
        <v>7</v>
      </c>
      <c r="C33" s="333"/>
      <c r="D33" s="336"/>
      <c r="E33" s="339"/>
      <c r="F33" s="369"/>
      <c r="P33" s="49"/>
      <c r="Q33" s="52"/>
      <c r="R33" s="343"/>
      <c r="S33" s="344"/>
      <c r="T33" s="345"/>
    </row>
    <row r="34" spans="1:20" ht="48" customHeight="1" thickBot="1">
      <c r="A34" s="24" t="s">
        <v>30</v>
      </c>
      <c r="B34" s="9" t="s">
        <v>7</v>
      </c>
      <c r="C34" s="333"/>
      <c r="D34" s="336"/>
      <c r="E34" s="339"/>
      <c r="F34" s="369"/>
      <c r="P34" s="49"/>
      <c r="Q34" s="52"/>
      <c r="R34" s="343"/>
      <c r="S34" s="344"/>
      <c r="T34" s="345"/>
    </row>
    <row r="35" spans="1:20" ht="47.25" customHeight="1" thickBot="1">
      <c r="A35" s="24" t="s">
        <v>16</v>
      </c>
      <c r="B35" s="4" t="s">
        <v>10</v>
      </c>
      <c r="C35" s="334"/>
      <c r="D35" s="337"/>
      <c r="E35" s="340"/>
      <c r="F35" s="370"/>
      <c r="P35" s="49"/>
      <c r="Q35" s="52"/>
      <c r="R35" s="343"/>
      <c r="S35" s="344"/>
      <c r="T35" s="345"/>
    </row>
    <row r="36" spans="1:20" ht="40.5" customHeight="1" thickBot="1">
      <c r="A36" s="7" t="s">
        <v>32</v>
      </c>
      <c r="B36" s="4"/>
      <c r="C36" s="332">
        <f>D36*6</f>
        <v>358.27199999999999</v>
      </c>
      <c r="D36" s="335">
        <f>E36*E5</f>
        <v>59.711999999999996</v>
      </c>
      <c r="E36" s="338">
        <v>0.02</v>
      </c>
      <c r="F36" s="368"/>
      <c r="P36" s="48"/>
      <c r="Q36" s="42"/>
      <c r="R36" s="343"/>
      <c r="S36" s="344"/>
      <c r="T36" s="345"/>
    </row>
    <row r="37" spans="1:20" ht="64.5" customHeight="1" thickBot="1">
      <c r="A37" s="24" t="s">
        <v>33</v>
      </c>
      <c r="B37" s="9" t="s">
        <v>34</v>
      </c>
      <c r="C37" s="333"/>
      <c r="D37" s="336"/>
      <c r="E37" s="339"/>
      <c r="F37" s="369"/>
      <c r="P37" s="49"/>
      <c r="Q37" s="52"/>
      <c r="R37" s="343"/>
      <c r="S37" s="344"/>
      <c r="T37" s="345"/>
    </row>
    <row r="38" spans="1:20" ht="43.5" customHeight="1" thickBot="1">
      <c r="A38" s="24" t="s">
        <v>16</v>
      </c>
      <c r="B38" s="4" t="s">
        <v>10</v>
      </c>
      <c r="C38" s="334"/>
      <c r="D38" s="337"/>
      <c r="E38" s="340"/>
      <c r="F38" s="370"/>
      <c r="P38" s="49"/>
      <c r="Q38" s="52"/>
      <c r="R38" s="343"/>
      <c r="S38" s="344"/>
      <c r="T38" s="345"/>
    </row>
    <row r="39" spans="1:20" ht="77.25" customHeight="1" thickBot="1">
      <c r="A39" s="7" t="s">
        <v>35</v>
      </c>
      <c r="B39" s="4" t="s">
        <v>34</v>
      </c>
      <c r="C39" s="25">
        <f>E39*E5*6</f>
        <v>179.136</v>
      </c>
      <c r="D39" s="25">
        <f>E39*E5</f>
        <v>29.855999999999998</v>
      </c>
      <c r="E39" s="103">
        <v>0.01</v>
      </c>
      <c r="F39" s="131"/>
      <c r="P39" s="48"/>
      <c r="Q39" s="42"/>
      <c r="R39" s="53"/>
      <c r="S39" s="53"/>
      <c r="T39" s="54"/>
    </row>
    <row r="40" spans="1:20" ht="38.25" customHeight="1" thickBot="1">
      <c r="A40" s="7" t="s">
        <v>36</v>
      </c>
      <c r="B40" s="4"/>
      <c r="C40" s="364">
        <f>E40*E5*6</f>
        <v>358.27199999999999</v>
      </c>
      <c r="D40" s="341">
        <f>E40*E5</f>
        <v>59.711999999999996</v>
      </c>
      <c r="E40" s="342">
        <v>0.02</v>
      </c>
      <c r="F40" s="131"/>
      <c r="P40" s="48"/>
      <c r="Q40" s="42"/>
      <c r="R40" s="343"/>
      <c r="S40" s="344"/>
      <c r="T40" s="345"/>
    </row>
    <row r="41" spans="1:20" ht="69.75" customHeight="1" thickBot="1">
      <c r="A41" s="24" t="s">
        <v>37</v>
      </c>
      <c r="B41" s="4" t="s">
        <v>34</v>
      </c>
      <c r="C41" s="334"/>
      <c r="D41" s="337"/>
      <c r="E41" s="340"/>
      <c r="F41" s="131"/>
      <c r="P41" s="49"/>
      <c r="Q41" s="42"/>
      <c r="R41" s="343"/>
      <c r="S41" s="344"/>
      <c r="T41" s="345"/>
    </row>
    <row r="42" spans="1:20" ht="41.25" customHeight="1" thickBot="1">
      <c r="A42" s="7" t="s">
        <v>38</v>
      </c>
      <c r="B42" s="12"/>
      <c r="C42" s="332">
        <f>E42*E5*6</f>
        <v>179.136</v>
      </c>
      <c r="D42" s="335">
        <f>E42*E5</f>
        <v>29.855999999999998</v>
      </c>
      <c r="E42" s="338">
        <v>0.01</v>
      </c>
      <c r="F42" s="368"/>
      <c r="P42" s="48"/>
      <c r="Q42" s="41"/>
      <c r="R42" s="343"/>
      <c r="S42" s="344"/>
      <c r="T42" s="345"/>
    </row>
    <row r="43" spans="1:20" ht="93.75" customHeight="1" thickBot="1">
      <c r="A43" s="24" t="s">
        <v>39</v>
      </c>
      <c r="B43" s="12" t="s">
        <v>7</v>
      </c>
      <c r="C43" s="334"/>
      <c r="D43" s="337"/>
      <c r="E43" s="340"/>
      <c r="F43" s="370"/>
      <c r="P43" s="49"/>
      <c r="Q43" s="41"/>
      <c r="R43" s="343"/>
      <c r="S43" s="344"/>
      <c r="T43" s="345"/>
    </row>
    <row r="44" spans="1:20" s="31" customFormat="1" ht="45" customHeight="1" thickBot="1">
      <c r="A44" s="32" t="s">
        <v>40</v>
      </c>
      <c r="B44" s="28"/>
      <c r="C44" s="29">
        <f>C45+C48+C51+C56+C59</f>
        <v>70042.176000000007</v>
      </c>
      <c r="D44" s="36">
        <f>E44*E5</f>
        <v>11673.696</v>
      </c>
      <c r="E44" s="102">
        <f>E45+E48+E51+E56+E59</f>
        <v>3.91</v>
      </c>
      <c r="F44" s="135">
        <v>70042.179999999993</v>
      </c>
      <c r="G44" s="97"/>
      <c r="P44" s="55"/>
      <c r="Q44" s="44"/>
      <c r="R44" s="45"/>
      <c r="S44" s="56"/>
      <c r="T44" s="46"/>
    </row>
    <row r="45" spans="1:20" ht="35.25" customHeight="1" thickBot="1">
      <c r="A45" s="7" t="s">
        <v>41</v>
      </c>
      <c r="B45" s="6"/>
      <c r="C45" s="364">
        <f>D45*6</f>
        <v>5015.8080000000009</v>
      </c>
      <c r="D45" s="371">
        <f>E45*E5</f>
        <v>835.96800000000007</v>
      </c>
      <c r="E45" s="342">
        <v>0.28000000000000003</v>
      </c>
      <c r="F45" s="368"/>
      <c r="P45" s="48"/>
      <c r="Q45" s="57"/>
      <c r="R45" s="343"/>
      <c r="S45" s="345"/>
      <c r="T45" s="345"/>
    </row>
    <row r="46" spans="1:20" ht="15.75" thickBot="1">
      <c r="A46" s="24" t="s">
        <v>42</v>
      </c>
      <c r="B46" s="4" t="s">
        <v>7</v>
      </c>
      <c r="C46" s="333"/>
      <c r="D46" s="372"/>
      <c r="E46" s="339"/>
      <c r="F46" s="369"/>
      <c r="P46" s="49"/>
      <c r="Q46" s="58"/>
      <c r="R46" s="343"/>
      <c r="S46" s="345"/>
      <c r="T46" s="345"/>
    </row>
    <row r="47" spans="1:20" ht="66" customHeight="1" thickBot="1">
      <c r="A47" s="24" t="s">
        <v>43</v>
      </c>
      <c r="B47" s="4" t="s">
        <v>10</v>
      </c>
      <c r="C47" s="334"/>
      <c r="D47" s="373"/>
      <c r="E47" s="340"/>
      <c r="F47" s="370"/>
      <c r="P47" s="49"/>
      <c r="Q47" s="58"/>
      <c r="R47" s="343"/>
      <c r="S47" s="345"/>
      <c r="T47" s="345"/>
    </row>
    <row r="48" spans="1:20" ht="39" thickBot="1">
      <c r="A48" s="7" t="s">
        <v>44</v>
      </c>
      <c r="B48" s="6"/>
      <c r="C48" s="332">
        <f>E48*E5*6</f>
        <v>21854.591999999997</v>
      </c>
      <c r="D48" s="335">
        <f>E48*E5</f>
        <v>3642.4319999999998</v>
      </c>
      <c r="E48" s="338">
        <v>1.22</v>
      </c>
      <c r="F48" s="368"/>
      <c r="P48" s="48"/>
      <c r="Q48" s="57"/>
      <c r="R48" s="343"/>
      <c r="S48" s="344"/>
      <c r="T48" s="345"/>
    </row>
    <row r="49" spans="1:20" ht="68.25" customHeight="1" thickBot="1">
      <c r="A49" s="24" t="s">
        <v>45</v>
      </c>
      <c r="B49" s="12" t="s">
        <v>46</v>
      </c>
      <c r="C49" s="333"/>
      <c r="D49" s="336"/>
      <c r="E49" s="339"/>
      <c r="F49" s="369"/>
      <c r="P49" s="49"/>
      <c r="Q49" s="41"/>
      <c r="R49" s="343"/>
      <c r="S49" s="344"/>
      <c r="T49" s="345"/>
    </row>
    <row r="50" spans="1:20" ht="56.25" customHeight="1" thickBot="1">
      <c r="A50" s="24" t="s">
        <v>47</v>
      </c>
      <c r="B50" s="4" t="s">
        <v>48</v>
      </c>
      <c r="C50" s="334"/>
      <c r="D50" s="337"/>
      <c r="E50" s="340"/>
      <c r="F50" s="370"/>
      <c r="P50" s="49"/>
      <c r="Q50" s="42"/>
      <c r="R50" s="343"/>
      <c r="S50" s="344"/>
      <c r="T50" s="345"/>
    </row>
    <row r="51" spans="1:20" ht="33" customHeight="1" thickBot="1">
      <c r="A51" s="7" t="s">
        <v>49</v>
      </c>
      <c r="B51" s="6"/>
      <c r="C51" s="335">
        <f>E51*E5*6</f>
        <v>16122.24</v>
      </c>
      <c r="D51" s="335">
        <f>E51*E5</f>
        <v>2687.04</v>
      </c>
      <c r="E51" s="338">
        <v>0.9</v>
      </c>
      <c r="F51" s="368"/>
      <c r="P51" s="48"/>
      <c r="Q51" s="57"/>
      <c r="R51" s="344"/>
      <c r="S51" s="344"/>
      <c r="T51" s="345"/>
    </row>
    <row r="52" spans="1:20" ht="36.75" customHeight="1" thickBot="1">
      <c r="A52" s="24" t="s">
        <v>50</v>
      </c>
      <c r="B52" s="12" t="s">
        <v>34</v>
      </c>
      <c r="C52" s="336"/>
      <c r="D52" s="336"/>
      <c r="E52" s="339"/>
      <c r="F52" s="369"/>
      <c r="P52" s="49"/>
      <c r="Q52" s="59"/>
      <c r="R52" s="344"/>
      <c r="S52" s="344"/>
      <c r="T52" s="345"/>
    </row>
    <row r="53" spans="1:20" ht="27.75" customHeight="1" thickBot="1">
      <c r="A53" s="13" t="s">
        <v>51</v>
      </c>
      <c r="B53" s="12" t="s">
        <v>34</v>
      </c>
      <c r="C53" s="336"/>
      <c r="D53" s="336"/>
      <c r="E53" s="339"/>
      <c r="F53" s="369"/>
      <c r="P53" s="60"/>
      <c r="Q53" s="59"/>
      <c r="R53" s="344"/>
      <c r="S53" s="344"/>
      <c r="T53" s="345"/>
    </row>
    <row r="54" spans="1:20" ht="25.5" customHeight="1" thickBot="1">
      <c r="A54" s="13" t="s">
        <v>52</v>
      </c>
      <c r="B54" s="12" t="s">
        <v>10</v>
      </c>
      <c r="C54" s="336"/>
      <c r="D54" s="336"/>
      <c r="E54" s="339"/>
      <c r="F54" s="369"/>
      <c r="P54" s="60"/>
      <c r="Q54" s="59"/>
      <c r="R54" s="344"/>
      <c r="S54" s="344"/>
      <c r="T54" s="345"/>
    </row>
    <row r="55" spans="1:20" ht="36.75" customHeight="1" thickBot="1">
      <c r="A55" s="24" t="s">
        <v>53</v>
      </c>
      <c r="B55" s="4" t="s">
        <v>34</v>
      </c>
      <c r="C55" s="337"/>
      <c r="D55" s="337"/>
      <c r="E55" s="340"/>
      <c r="F55" s="370"/>
      <c r="P55" s="49"/>
      <c r="Q55" s="58"/>
      <c r="R55" s="344"/>
      <c r="S55" s="344"/>
      <c r="T55" s="345"/>
    </row>
    <row r="56" spans="1:20" ht="37.5" customHeight="1" thickBot="1">
      <c r="A56" s="7" t="s">
        <v>54</v>
      </c>
      <c r="B56" s="6"/>
      <c r="C56" s="335">
        <f>E56*E5*6</f>
        <v>4657.5360000000001</v>
      </c>
      <c r="D56" s="335">
        <f>E56*E5</f>
        <v>776.25599999999997</v>
      </c>
      <c r="E56" s="338">
        <v>0.26</v>
      </c>
      <c r="F56" s="368"/>
      <c r="P56" s="48"/>
      <c r="Q56" s="57"/>
      <c r="R56" s="344"/>
      <c r="S56" s="344"/>
      <c r="T56" s="345"/>
    </row>
    <row r="57" spans="1:20" ht="56.25" customHeight="1" thickBot="1">
      <c r="A57" s="24" t="s">
        <v>55</v>
      </c>
      <c r="B57" s="4" t="s">
        <v>31</v>
      </c>
      <c r="C57" s="336"/>
      <c r="D57" s="336"/>
      <c r="E57" s="339"/>
      <c r="F57" s="369"/>
      <c r="P57" s="49"/>
      <c r="Q57" s="42"/>
      <c r="R57" s="344"/>
      <c r="S57" s="344"/>
      <c r="T57" s="345"/>
    </row>
    <row r="58" spans="1:20" ht="49.5" customHeight="1" thickBot="1">
      <c r="A58" s="24" t="s">
        <v>56</v>
      </c>
      <c r="B58" s="4" t="s">
        <v>7</v>
      </c>
      <c r="C58" s="336"/>
      <c r="D58" s="336"/>
      <c r="E58" s="339"/>
      <c r="F58" s="370"/>
      <c r="P58" s="49"/>
      <c r="Q58" s="42"/>
      <c r="R58" s="344"/>
      <c r="S58" s="344"/>
      <c r="T58" s="345"/>
    </row>
    <row r="59" spans="1:20">
      <c r="A59" s="381" t="s">
        <v>118</v>
      </c>
      <c r="B59" s="397" t="s">
        <v>83</v>
      </c>
      <c r="C59" s="374">
        <f>E59*D5*6</f>
        <v>22392</v>
      </c>
      <c r="D59" s="374">
        <f>E59*E5</f>
        <v>3732</v>
      </c>
      <c r="E59" s="385">
        <v>1.25</v>
      </c>
      <c r="F59" s="368"/>
      <c r="P59" s="48"/>
      <c r="Q59" s="57"/>
      <c r="R59" s="344"/>
      <c r="S59" s="344"/>
      <c r="T59" s="345"/>
    </row>
    <row r="60" spans="1:20" ht="24.75" customHeight="1" thickBot="1">
      <c r="A60" s="349"/>
      <c r="B60" s="398"/>
      <c r="C60" s="374"/>
      <c r="D60" s="374"/>
      <c r="E60" s="385"/>
      <c r="F60" s="370"/>
      <c r="P60" s="49"/>
      <c r="Q60" s="42"/>
      <c r="R60" s="344"/>
      <c r="S60" s="344"/>
      <c r="T60" s="345"/>
    </row>
    <row r="61" spans="1:20" s="31" customFormat="1" ht="26.25" thickBot="1">
      <c r="A61" s="32" t="s">
        <v>60</v>
      </c>
      <c r="B61" s="90"/>
      <c r="C61" s="92">
        <f>C62+C67+C73+C78+C81</f>
        <v>111960</v>
      </c>
      <c r="D61" s="92">
        <f>E61*E5</f>
        <v>18660</v>
      </c>
      <c r="E61" s="105">
        <f>E62+E67+E73+E78+E81</f>
        <v>6.25</v>
      </c>
      <c r="F61" s="134">
        <v>111960</v>
      </c>
      <c r="G61" s="97"/>
      <c r="H61" s="97"/>
      <c r="J61" s="97"/>
      <c r="P61" s="55"/>
      <c r="Q61" s="44"/>
      <c r="R61" s="61"/>
      <c r="S61" s="61"/>
      <c r="T61" s="62"/>
    </row>
    <row r="62" spans="1:20" ht="26.25" thickBot="1">
      <c r="A62" s="7" t="s">
        <v>61</v>
      </c>
      <c r="B62" s="12"/>
      <c r="C62" s="336">
        <f>E62*E5*6</f>
        <v>32423.615999999998</v>
      </c>
      <c r="D62" s="336">
        <f>E62*E5</f>
        <v>5403.9359999999997</v>
      </c>
      <c r="E62" s="339">
        <v>1.81</v>
      </c>
      <c r="F62" s="368"/>
      <c r="P62" s="48"/>
      <c r="Q62" s="41"/>
      <c r="R62" s="344"/>
      <c r="S62" s="344"/>
      <c r="T62" s="345"/>
    </row>
    <row r="63" spans="1:20" ht="84.75" customHeight="1">
      <c r="A63" s="83" t="s">
        <v>62</v>
      </c>
      <c r="B63" s="85" t="s">
        <v>63</v>
      </c>
      <c r="C63" s="336"/>
      <c r="D63" s="336"/>
      <c r="E63" s="339"/>
      <c r="F63" s="369"/>
      <c r="P63" s="49"/>
      <c r="Q63" s="42"/>
      <c r="R63" s="344"/>
      <c r="S63" s="344"/>
      <c r="T63" s="345"/>
    </row>
    <row r="64" spans="1:20" ht="42.75" customHeight="1">
      <c r="A64" s="377" t="s">
        <v>92</v>
      </c>
      <c r="B64" s="379" t="s">
        <v>7</v>
      </c>
      <c r="C64" s="375"/>
      <c r="D64" s="336"/>
      <c r="E64" s="339"/>
      <c r="F64" s="369"/>
      <c r="P64" s="49"/>
      <c r="Q64" s="41"/>
      <c r="R64" s="344"/>
      <c r="S64" s="344"/>
      <c r="T64" s="345"/>
    </row>
    <row r="65" spans="1:20" ht="2.25" hidden="1" customHeight="1" thickBot="1">
      <c r="A65" s="378"/>
      <c r="B65" s="380"/>
      <c r="C65" s="375"/>
      <c r="D65" s="336"/>
      <c r="E65" s="339"/>
      <c r="F65" s="369"/>
      <c r="P65" s="49"/>
      <c r="Q65" s="41"/>
      <c r="R65" s="344"/>
      <c r="S65" s="344"/>
      <c r="T65" s="345"/>
    </row>
    <row r="66" spans="1:20" ht="34.5" customHeight="1" thickBot="1">
      <c r="A66" s="99" t="s">
        <v>65</v>
      </c>
      <c r="B66" s="100" t="s">
        <v>10</v>
      </c>
      <c r="C66" s="376"/>
      <c r="D66" s="337"/>
      <c r="E66" s="340"/>
      <c r="F66" s="370"/>
      <c r="P66" s="49"/>
      <c r="Q66" s="41"/>
      <c r="R66" s="344"/>
      <c r="S66" s="344"/>
      <c r="T66" s="345"/>
    </row>
    <row r="67" spans="1:20" ht="75.75" customHeight="1" thickBot="1">
      <c r="A67" s="7" t="s">
        <v>66</v>
      </c>
      <c r="B67" s="12"/>
      <c r="C67" s="335">
        <f>E67*E5*6</f>
        <v>28661.760000000002</v>
      </c>
      <c r="D67" s="335">
        <f>E67*E5</f>
        <v>4776.96</v>
      </c>
      <c r="E67" s="338">
        <v>1.6</v>
      </c>
      <c r="F67" s="368"/>
      <c r="P67" s="48"/>
      <c r="Q67" s="41"/>
      <c r="R67" s="344"/>
      <c r="S67" s="344"/>
      <c r="T67" s="345"/>
    </row>
    <row r="68" spans="1:20" ht="33.75" customHeight="1" thickBot="1">
      <c r="A68" s="24" t="s">
        <v>67</v>
      </c>
      <c r="B68" s="4" t="s">
        <v>10</v>
      </c>
      <c r="C68" s="336"/>
      <c r="D68" s="336"/>
      <c r="E68" s="339"/>
      <c r="F68" s="369"/>
      <c r="P68" s="49"/>
      <c r="Q68" s="42"/>
      <c r="R68" s="344"/>
      <c r="S68" s="344"/>
      <c r="T68" s="345"/>
    </row>
    <row r="69" spans="1:20" ht="36.75" customHeight="1" thickBot="1">
      <c r="A69" s="24" t="s">
        <v>68</v>
      </c>
      <c r="B69" s="4" t="s">
        <v>10</v>
      </c>
      <c r="C69" s="336"/>
      <c r="D69" s="336"/>
      <c r="E69" s="339"/>
      <c r="F69" s="369"/>
      <c r="P69" s="49"/>
      <c r="Q69" s="42"/>
      <c r="R69" s="344"/>
      <c r="S69" s="344"/>
      <c r="T69" s="345"/>
    </row>
    <row r="70" spans="1:20" ht="36" customHeight="1" thickBot="1">
      <c r="A70" s="24" t="s">
        <v>69</v>
      </c>
      <c r="B70" s="4" t="s">
        <v>10</v>
      </c>
      <c r="C70" s="336"/>
      <c r="D70" s="336"/>
      <c r="E70" s="339"/>
      <c r="F70" s="369"/>
      <c r="P70" s="49"/>
      <c r="Q70" s="42"/>
      <c r="R70" s="344"/>
      <c r="S70" s="344"/>
      <c r="T70" s="345"/>
    </row>
    <row r="71" spans="1:20" ht="38.25" customHeight="1" thickBot="1">
      <c r="A71" s="24" t="s">
        <v>70</v>
      </c>
      <c r="B71" s="4" t="s">
        <v>10</v>
      </c>
      <c r="C71" s="336"/>
      <c r="D71" s="336"/>
      <c r="E71" s="339"/>
      <c r="F71" s="369"/>
      <c r="P71" s="49"/>
      <c r="Q71" s="42"/>
      <c r="R71" s="344"/>
      <c r="S71" s="344"/>
      <c r="T71" s="345"/>
    </row>
    <row r="72" spans="1:20" ht="24" customHeight="1" thickBot="1">
      <c r="A72" s="24" t="s">
        <v>71</v>
      </c>
      <c r="B72" s="4" t="s">
        <v>72</v>
      </c>
      <c r="C72" s="337"/>
      <c r="D72" s="337"/>
      <c r="E72" s="340"/>
      <c r="F72" s="370"/>
      <c r="P72" s="49"/>
      <c r="Q72" s="42"/>
      <c r="R72" s="344"/>
      <c r="S72" s="344"/>
      <c r="T72" s="345"/>
    </row>
    <row r="73" spans="1:20" ht="25.5" customHeight="1" thickBot="1">
      <c r="A73" s="7" t="s">
        <v>73</v>
      </c>
      <c r="B73" s="12"/>
      <c r="C73" s="335">
        <f>E73*E5*6</f>
        <v>10748.16</v>
      </c>
      <c r="D73" s="335">
        <f>E73*E5</f>
        <v>1791.36</v>
      </c>
      <c r="E73" s="338">
        <v>0.6</v>
      </c>
      <c r="F73" s="368"/>
      <c r="P73" s="48"/>
      <c r="Q73" s="41"/>
      <c r="R73" s="344"/>
      <c r="S73" s="344"/>
      <c r="T73" s="345"/>
    </row>
    <row r="74" spans="1:20" ht="22.5" customHeight="1" thickBot="1">
      <c r="A74" s="24" t="s">
        <v>74</v>
      </c>
      <c r="B74" s="12" t="s">
        <v>75</v>
      </c>
      <c r="C74" s="336"/>
      <c r="D74" s="336"/>
      <c r="E74" s="339"/>
      <c r="F74" s="369"/>
      <c r="P74" s="49"/>
      <c r="Q74" s="41"/>
      <c r="R74" s="344"/>
      <c r="S74" s="344"/>
      <c r="T74" s="345"/>
    </row>
    <row r="75" spans="1:20" ht="21.75" customHeight="1" thickBot="1">
      <c r="A75" s="24" t="s">
        <v>76</v>
      </c>
      <c r="B75" s="12" t="s">
        <v>10</v>
      </c>
      <c r="C75" s="336"/>
      <c r="D75" s="336"/>
      <c r="E75" s="339"/>
      <c r="F75" s="369"/>
      <c r="P75" s="49"/>
      <c r="Q75" s="41"/>
      <c r="R75" s="344"/>
      <c r="S75" s="344"/>
      <c r="T75" s="345"/>
    </row>
    <row r="76" spans="1:20" ht="35.25" customHeight="1" thickBot="1">
      <c r="A76" s="347" t="s">
        <v>77</v>
      </c>
      <c r="B76" s="14"/>
      <c r="C76" s="336"/>
      <c r="D76" s="336"/>
      <c r="E76" s="339"/>
      <c r="F76" s="369"/>
      <c r="P76" s="346"/>
      <c r="Q76" s="49"/>
      <c r="R76" s="344"/>
      <c r="S76" s="344"/>
      <c r="T76" s="345"/>
    </row>
    <row r="77" spans="1:20" ht="15.75" thickBot="1">
      <c r="A77" s="348"/>
      <c r="B77" s="12" t="s">
        <v>72</v>
      </c>
      <c r="C77" s="337"/>
      <c r="D77" s="337"/>
      <c r="E77" s="340"/>
      <c r="F77" s="370"/>
      <c r="P77" s="346"/>
      <c r="Q77" s="41"/>
      <c r="R77" s="344"/>
      <c r="S77" s="344"/>
      <c r="T77" s="345"/>
    </row>
    <row r="78" spans="1:20" ht="15.75" thickBot="1">
      <c r="A78" s="7" t="s">
        <v>78</v>
      </c>
      <c r="B78" s="6"/>
      <c r="C78" s="332">
        <f>E78*D5*6</f>
        <v>29199.167999999998</v>
      </c>
      <c r="D78" s="335">
        <f>E78*E5</f>
        <v>4866.5279999999993</v>
      </c>
      <c r="E78" s="338">
        <v>1.63</v>
      </c>
      <c r="F78" s="368"/>
      <c r="P78" s="48"/>
      <c r="Q78" s="57"/>
      <c r="R78" s="343"/>
      <c r="S78" s="344"/>
      <c r="T78" s="345"/>
    </row>
    <row r="79" spans="1:20" ht="26.25" thickBot="1">
      <c r="A79" s="24" t="s">
        <v>79</v>
      </c>
      <c r="B79" s="4" t="s">
        <v>80</v>
      </c>
      <c r="C79" s="333"/>
      <c r="D79" s="336"/>
      <c r="E79" s="339"/>
      <c r="F79" s="369"/>
      <c r="P79" s="49"/>
      <c r="Q79" s="42"/>
      <c r="R79" s="343"/>
      <c r="S79" s="344"/>
      <c r="T79" s="345"/>
    </row>
    <row r="80" spans="1:20" ht="68.25" customHeight="1" thickBot="1">
      <c r="A80" s="24" t="s">
        <v>81</v>
      </c>
      <c r="B80" s="4" t="s">
        <v>10</v>
      </c>
      <c r="C80" s="334"/>
      <c r="D80" s="337"/>
      <c r="E80" s="340"/>
      <c r="F80" s="370"/>
      <c r="P80" s="49"/>
      <c r="Q80" s="42"/>
      <c r="R80" s="343"/>
      <c r="S80" s="344"/>
      <c r="T80" s="345"/>
    </row>
    <row r="81" spans="1:20" ht="54.75" customHeight="1" thickBot="1">
      <c r="A81" s="7" t="s">
        <v>82</v>
      </c>
      <c r="B81" s="4" t="s">
        <v>83</v>
      </c>
      <c r="C81" s="25">
        <f>E81*D5*6</f>
        <v>10927.295999999998</v>
      </c>
      <c r="D81" s="25">
        <f>E81*E5</f>
        <v>1821.2159999999999</v>
      </c>
      <c r="E81" s="103">
        <v>0.61</v>
      </c>
      <c r="F81" s="131"/>
      <c r="P81" s="48"/>
      <c r="Q81" s="42"/>
      <c r="R81" s="53"/>
      <c r="S81" s="53"/>
      <c r="T81" s="54"/>
    </row>
    <row r="82" spans="1:20" s="31" customFormat="1" ht="27" customHeight="1" thickBot="1">
      <c r="A82" s="27" t="s">
        <v>84</v>
      </c>
      <c r="B82" s="35"/>
      <c r="C82" s="34">
        <v>0</v>
      </c>
      <c r="D82" s="34">
        <v>0</v>
      </c>
      <c r="E82" s="106">
        <v>0</v>
      </c>
      <c r="F82" s="130"/>
      <c r="P82" s="43"/>
      <c r="Q82" s="63"/>
      <c r="R82" s="61"/>
      <c r="S82" s="61"/>
      <c r="T82" s="62"/>
    </row>
    <row r="83" spans="1:20" ht="27.75" customHeight="1" thickBot="1">
      <c r="A83" s="15" t="s">
        <v>85</v>
      </c>
      <c r="B83" s="12" t="s">
        <v>46</v>
      </c>
      <c r="C83" s="26">
        <f>D83*3</f>
        <v>2239.1999999999998</v>
      </c>
      <c r="D83" s="26">
        <f>E83*E5</f>
        <v>746.4</v>
      </c>
      <c r="E83" s="107">
        <v>0.25</v>
      </c>
      <c r="F83" s="202">
        <v>2239.1999999999998</v>
      </c>
      <c r="P83" s="64"/>
      <c r="Q83" s="41"/>
      <c r="R83" s="65"/>
      <c r="S83" s="65"/>
      <c r="T83" s="66"/>
    </row>
    <row r="84" spans="1:20" ht="78.75" customHeight="1" thickBot="1">
      <c r="A84" s="27" t="s">
        <v>119</v>
      </c>
      <c r="B84" s="94"/>
      <c r="C84" s="34">
        <v>0</v>
      </c>
      <c r="D84" s="34">
        <v>0</v>
      </c>
      <c r="E84" s="106">
        <v>0</v>
      </c>
      <c r="F84" s="108"/>
      <c r="P84" s="64"/>
      <c r="Q84" s="41"/>
      <c r="R84" s="65"/>
      <c r="S84" s="65"/>
      <c r="T84" s="66"/>
    </row>
    <row r="85" spans="1:20" ht="78.75" customHeight="1" thickBot="1">
      <c r="A85" s="27" t="s">
        <v>126</v>
      </c>
      <c r="B85" s="94"/>
      <c r="C85" s="34">
        <v>10442.92</v>
      </c>
      <c r="D85" s="34"/>
      <c r="E85" s="106"/>
      <c r="F85" s="236">
        <v>10442.92</v>
      </c>
      <c r="P85" s="64"/>
      <c r="Q85" s="41"/>
      <c r="R85" s="65"/>
      <c r="S85" s="65"/>
      <c r="T85" s="66"/>
    </row>
    <row r="86" spans="1:20" ht="78.75" customHeight="1" thickBot="1">
      <c r="A86" s="27" t="s">
        <v>129</v>
      </c>
      <c r="B86" s="94"/>
      <c r="C86" s="34">
        <v>895.71</v>
      </c>
      <c r="D86" s="34"/>
      <c r="E86" s="62"/>
      <c r="F86" s="267">
        <v>895.71</v>
      </c>
      <c r="P86" s="64"/>
      <c r="Q86" s="41"/>
      <c r="R86" s="65"/>
      <c r="S86" s="65"/>
      <c r="T86" s="66"/>
    </row>
    <row r="87" spans="1:20" ht="78.75" customHeight="1" thickBot="1">
      <c r="A87" s="27" t="s">
        <v>136</v>
      </c>
      <c r="B87" s="94"/>
      <c r="C87" s="34">
        <v>84.6</v>
      </c>
      <c r="D87" s="232"/>
      <c r="E87" s="93"/>
      <c r="F87" s="236">
        <v>84.6</v>
      </c>
      <c r="P87" s="64"/>
      <c r="Q87" s="41"/>
      <c r="R87" s="65"/>
      <c r="S87" s="65"/>
      <c r="T87" s="66"/>
    </row>
    <row r="88" spans="1:20" ht="25.5" customHeight="1" thickBot="1">
      <c r="A88" s="5" t="s">
        <v>86</v>
      </c>
      <c r="B88" s="16"/>
      <c r="C88" s="26">
        <f>C61+C44+C8+C85+C86+C87+C83</f>
        <v>232566.622</v>
      </c>
      <c r="D88" s="26">
        <f>D83+D61+D44+D8</f>
        <v>37230.432000000001</v>
      </c>
      <c r="E88" s="107">
        <f>E83+E61+E44+E8</f>
        <v>12.469999999999999</v>
      </c>
      <c r="F88" s="317">
        <f>F8+F44+F61+F85+F86+F87+F83</f>
        <v>232566.63</v>
      </c>
      <c r="P88" s="67"/>
      <c r="Q88" s="68"/>
      <c r="R88" s="65"/>
      <c r="S88" s="65"/>
      <c r="T88" s="66"/>
    </row>
    <row r="89" spans="1:20" ht="16.5">
      <c r="A89" s="396" t="s">
        <v>132</v>
      </c>
      <c r="B89" s="365"/>
      <c r="C89" s="365"/>
      <c r="D89" s="365"/>
      <c r="E89" s="365"/>
      <c r="F89" s="268">
        <v>57406.49</v>
      </c>
    </row>
    <row r="90" spans="1:20" ht="16.5">
      <c r="A90" s="396" t="s">
        <v>133</v>
      </c>
      <c r="B90" s="365"/>
      <c r="C90" s="365"/>
      <c r="D90" s="365"/>
      <c r="E90" s="365"/>
      <c r="F90" s="318">
        <f>F88+F89-F91</f>
        <v>227250.09</v>
      </c>
    </row>
    <row r="91" spans="1:20" ht="16.5">
      <c r="A91" s="396" t="s">
        <v>134</v>
      </c>
      <c r="B91" s="365"/>
      <c r="C91" s="365"/>
      <c r="D91" s="365"/>
      <c r="E91" s="365"/>
      <c r="F91" s="268">
        <v>62723.03</v>
      </c>
    </row>
    <row r="92" spans="1:20">
      <c r="J92" s="96"/>
    </row>
    <row r="93" spans="1:20">
      <c r="C93" s="96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36">
    <mergeCell ref="A89:E89"/>
    <mergeCell ref="A90:E90"/>
    <mergeCell ref="A91:E91"/>
    <mergeCell ref="A59:A60"/>
    <mergeCell ref="B59:B60"/>
    <mergeCell ref="A64:A65"/>
    <mergeCell ref="B64:B65"/>
    <mergeCell ref="C14:C16"/>
    <mergeCell ref="D14:D16"/>
    <mergeCell ref="E14:E16"/>
    <mergeCell ref="C51:C55"/>
    <mergeCell ref="D51:D55"/>
    <mergeCell ref="E51:E55"/>
    <mergeCell ref="C67:C72"/>
    <mergeCell ref="D67:D72"/>
    <mergeCell ref="E67:E72"/>
    <mergeCell ref="S14:S16"/>
    <mergeCell ref="C20:C25"/>
    <mergeCell ref="D20:D25"/>
    <mergeCell ref="E20:E25"/>
    <mergeCell ref="R20:R25"/>
    <mergeCell ref="S20:S25"/>
    <mergeCell ref="C40:C41"/>
    <mergeCell ref="D40:D41"/>
    <mergeCell ref="E40:E41"/>
    <mergeCell ref="R40:R41"/>
    <mergeCell ref="S40:S41"/>
    <mergeCell ref="S30:S35"/>
    <mergeCell ref="S51:S55"/>
    <mergeCell ref="T14:T16"/>
    <mergeCell ref="A2:E2"/>
    <mergeCell ref="P2:T2"/>
    <mergeCell ref="C9:C13"/>
    <mergeCell ref="D9:D13"/>
    <mergeCell ref="E9:E13"/>
    <mergeCell ref="R9:R13"/>
    <mergeCell ref="S9:S13"/>
    <mergeCell ref="T9:T13"/>
    <mergeCell ref="F9:F13"/>
    <mergeCell ref="F14:F16"/>
    <mergeCell ref="T20:T25"/>
    <mergeCell ref="C17:C19"/>
    <mergeCell ref="D17:D19"/>
    <mergeCell ref="E17:E19"/>
    <mergeCell ref="R17:R19"/>
    <mergeCell ref="S17:S19"/>
    <mergeCell ref="T17:T19"/>
    <mergeCell ref="C30:C35"/>
    <mergeCell ref="D30:D35"/>
    <mergeCell ref="E30:E35"/>
    <mergeCell ref="R30:R35"/>
    <mergeCell ref="R14:R16"/>
    <mergeCell ref="T30:T35"/>
    <mergeCell ref="C26:C29"/>
    <mergeCell ref="D26:D29"/>
    <mergeCell ref="E26:E29"/>
    <mergeCell ref="R26:R29"/>
    <mergeCell ref="S26:S29"/>
    <mergeCell ref="T26:T29"/>
    <mergeCell ref="F18:F19"/>
    <mergeCell ref="F20:F25"/>
    <mergeCell ref="F26:F29"/>
    <mergeCell ref="F30:F35"/>
    <mergeCell ref="T40:T41"/>
    <mergeCell ref="C36:C38"/>
    <mergeCell ref="D36:D38"/>
    <mergeCell ref="E36:E38"/>
    <mergeCell ref="R36:R38"/>
    <mergeCell ref="S36:S38"/>
    <mergeCell ref="T36:T38"/>
    <mergeCell ref="C45:C47"/>
    <mergeCell ref="D45:D47"/>
    <mergeCell ref="E45:E47"/>
    <mergeCell ref="R45:R47"/>
    <mergeCell ref="S45:S47"/>
    <mergeCell ref="T45:T47"/>
    <mergeCell ref="C42:C43"/>
    <mergeCell ref="D42:D43"/>
    <mergeCell ref="E42:E43"/>
    <mergeCell ref="R42:R43"/>
    <mergeCell ref="S42:S43"/>
    <mergeCell ref="T42:T43"/>
    <mergeCell ref="F36:F38"/>
    <mergeCell ref="F42:F43"/>
    <mergeCell ref="F45:F47"/>
    <mergeCell ref="T51:T55"/>
    <mergeCell ref="C48:C50"/>
    <mergeCell ref="D48:D50"/>
    <mergeCell ref="E48:E50"/>
    <mergeCell ref="R48:R50"/>
    <mergeCell ref="S48:S50"/>
    <mergeCell ref="T48:T50"/>
    <mergeCell ref="C59:C60"/>
    <mergeCell ref="D59:D60"/>
    <mergeCell ref="E59:E60"/>
    <mergeCell ref="R59:R60"/>
    <mergeCell ref="S59:S60"/>
    <mergeCell ref="T59:T60"/>
    <mergeCell ref="C56:C58"/>
    <mergeCell ref="D56:D58"/>
    <mergeCell ref="E56:E58"/>
    <mergeCell ref="R56:R58"/>
    <mergeCell ref="S56:S58"/>
    <mergeCell ref="T56:T58"/>
    <mergeCell ref="F48:F50"/>
    <mergeCell ref="F51:F55"/>
    <mergeCell ref="F56:F58"/>
    <mergeCell ref="F59:F60"/>
    <mergeCell ref="R51:R55"/>
    <mergeCell ref="R67:R72"/>
    <mergeCell ref="S67:S72"/>
    <mergeCell ref="T67:T72"/>
    <mergeCell ref="C62:C66"/>
    <mergeCell ref="D62:D66"/>
    <mergeCell ref="E62:E66"/>
    <mergeCell ref="R62:R66"/>
    <mergeCell ref="S62:S66"/>
    <mergeCell ref="T62:T66"/>
    <mergeCell ref="F62:F66"/>
    <mergeCell ref="F67:F72"/>
    <mergeCell ref="S78:S80"/>
    <mergeCell ref="T78:T80"/>
    <mergeCell ref="A76:A77"/>
    <mergeCell ref="P76:P77"/>
    <mergeCell ref="C78:C80"/>
    <mergeCell ref="D78:D80"/>
    <mergeCell ref="E78:E80"/>
    <mergeCell ref="R78:R80"/>
    <mergeCell ref="C73:C77"/>
    <mergeCell ref="D73:D77"/>
    <mergeCell ref="E73:E77"/>
    <mergeCell ref="R73:R77"/>
    <mergeCell ref="S73:S77"/>
    <mergeCell ref="T73:T77"/>
    <mergeCell ref="F73:F77"/>
    <mergeCell ref="F78:F80"/>
  </mergeCells>
  <pageMargins left="0.31496062992125984" right="0.31496062992125984" top="0.35433070866141736" bottom="0.31496062992125984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7"/>
  <sheetViews>
    <sheetView workbookViewId="0">
      <selection activeCell="D99" sqref="D99"/>
    </sheetView>
  </sheetViews>
  <sheetFormatPr defaultRowHeight="15"/>
  <cols>
    <col min="1" max="1" width="60.28515625" style="1" customWidth="1"/>
    <col min="2" max="2" width="14.5703125" style="1" customWidth="1"/>
    <col min="3" max="3" width="12.5703125" style="1" customWidth="1"/>
    <col min="4" max="4" width="12" style="1" customWidth="1"/>
    <col min="5" max="5" width="12.140625" style="1" customWidth="1"/>
    <col min="6" max="6" width="13.28515625" style="1" customWidth="1"/>
    <col min="7" max="16384" width="9.140625" style="1"/>
  </cols>
  <sheetData>
    <row r="1" spans="1:6">
      <c r="A1" s="1" t="s">
        <v>138</v>
      </c>
      <c r="B1" s="69"/>
    </row>
    <row r="2" spans="1:6" ht="40.5" customHeight="1" thickBot="1">
      <c r="A2" s="325" t="s">
        <v>140</v>
      </c>
      <c r="B2" s="325"/>
      <c r="C2" s="325"/>
      <c r="D2" s="325"/>
      <c r="E2" s="325"/>
    </row>
    <row r="3" spans="1:6" ht="42" customHeight="1" thickBot="1">
      <c r="B3" s="69"/>
      <c r="D3" s="21" t="s">
        <v>87</v>
      </c>
      <c r="E3" s="22" t="s">
        <v>88</v>
      </c>
    </row>
    <row r="4" spans="1:6" ht="15.75" thickBot="1">
      <c r="B4" s="69"/>
      <c r="D4" s="23">
        <v>4213.3</v>
      </c>
      <c r="E4" s="23">
        <v>4213.3</v>
      </c>
    </row>
    <row r="5" spans="1:6" ht="65.25" thickBot="1">
      <c r="A5" s="291" t="s">
        <v>0</v>
      </c>
      <c r="B5" s="2" t="s">
        <v>1</v>
      </c>
      <c r="C5" s="17" t="s">
        <v>131</v>
      </c>
      <c r="D5" s="18" t="s">
        <v>2</v>
      </c>
      <c r="E5" s="2" t="s">
        <v>2</v>
      </c>
      <c r="F5" s="128" t="s">
        <v>120</v>
      </c>
    </row>
    <row r="6" spans="1:6" ht="15.75" thickBot="1">
      <c r="A6" s="3">
        <v>1</v>
      </c>
      <c r="B6" s="4">
        <v>2</v>
      </c>
      <c r="C6" s="4">
        <v>3</v>
      </c>
      <c r="D6" s="4">
        <v>4</v>
      </c>
      <c r="E6" s="101">
        <v>5</v>
      </c>
      <c r="F6" s="295">
        <v>6</v>
      </c>
    </row>
    <row r="7" spans="1:6" ht="90" customHeight="1" thickBot="1">
      <c r="A7" s="27" t="s">
        <v>3</v>
      </c>
      <c r="B7" s="28"/>
      <c r="C7" s="29">
        <f>C8+C13+C16+C19+C25+C29+C35+C38+C39+C41</f>
        <v>52076.387999999999</v>
      </c>
      <c r="D7" s="29">
        <f>E7*E4</f>
        <v>8679.3979999999992</v>
      </c>
      <c r="E7" s="102">
        <f>E8+E13+E16+E19+E25+E29+E35+E38+E39+E41</f>
        <v>2.0599999999999996</v>
      </c>
      <c r="F7" s="321">
        <f>C7</f>
        <v>52076.387999999999</v>
      </c>
    </row>
    <row r="8" spans="1:6" ht="19.5" customHeight="1" thickBot="1">
      <c r="A8" s="7" t="s">
        <v>4</v>
      </c>
      <c r="B8" s="4"/>
      <c r="C8" s="355">
        <f>D8*6</f>
        <v>1516.788</v>
      </c>
      <c r="D8" s="358">
        <f>E8*E4</f>
        <v>252.798</v>
      </c>
      <c r="E8" s="361">
        <v>0.06</v>
      </c>
      <c r="F8" s="329"/>
    </row>
    <row r="9" spans="1:6" ht="30.75" customHeight="1" thickBot="1">
      <c r="A9" s="290" t="s">
        <v>5</v>
      </c>
      <c r="B9" s="4"/>
      <c r="C9" s="356"/>
      <c r="D9" s="359"/>
      <c r="E9" s="362"/>
      <c r="F9" s="330"/>
    </row>
    <row r="10" spans="1:6" ht="16.5" customHeight="1" thickBot="1">
      <c r="A10" s="290" t="s">
        <v>6</v>
      </c>
      <c r="B10" s="4" t="s">
        <v>7</v>
      </c>
      <c r="C10" s="356"/>
      <c r="D10" s="359"/>
      <c r="E10" s="362"/>
      <c r="F10" s="330"/>
    </row>
    <row r="11" spans="1:6" ht="43.5" customHeight="1" thickBot="1">
      <c r="A11" s="290" t="s">
        <v>8</v>
      </c>
      <c r="B11" s="4" t="s">
        <v>7</v>
      </c>
      <c r="C11" s="356"/>
      <c r="D11" s="359"/>
      <c r="E11" s="362"/>
      <c r="F11" s="330"/>
    </row>
    <row r="12" spans="1:6" ht="51.75" customHeight="1" thickBot="1">
      <c r="A12" s="290" t="s">
        <v>9</v>
      </c>
      <c r="B12" s="4" t="s">
        <v>10</v>
      </c>
      <c r="C12" s="357"/>
      <c r="D12" s="360"/>
      <c r="E12" s="363"/>
      <c r="F12" s="331"/>
    </row>
    <row r="13" spans="1:6" ht="34.5" customHeight="1" thickBot="1">
      <c r="A13" s="7" t="s">
        <v>11</v>
      </c>
      <c r="B13" s="4"/>
      <c r="C13" s="335">
        <f>D13*6</f>
        <v>2022.384</v>
      </c>
      <c r="D13" s="335">
        <f>E13*E4</f>
        <v>337.06400000000002</v>
      </c>
      <c r="E13" s="338">
        <v>0.08</v>
      </c>
      <c r="F13" s="329"/>
    </row>
    <row r="14" spans="1:6" ht="141" customHeight="1" thickBot="1">
      <c r="A14" s="290" t="s">
        <v>12</v>
      </c>
      <c r="B14" s="4" t="s">
        <v>7</v>
      </c>
      <c r="C14" s="336"/>
      <c r="D14" s="336"/>
      <c r="E14" s="339"/>
      <c r="F14" s="330"/>
    </row>
    <row r="15" spans="1:6" ht="63" customHeight="1" thickBot="1">
      <c r="A15" s="290" t="s">
        <v>13</v>
      </c>
      <c r="B15" s="4" t="s">
        <v>10</v>
      </c>
      <c r="C15" s="337"/>
      <c r="D15" s="337"/>
      <c r="E15" s="340"/>
      <c r="F15" s="331"/>
    </row>
    <row r="16" spans="1:6" ht="32.25" customHeight="1" thickBot="1">
      <c r="A16" s="7" t="s">
        <v>14</v>
      </c>
      <c r="B16" s="4"/>
      <c r="C16" s="332">
        <f>E16*E4*6</f>
        <v>505.596</v>
      </c>
      <c r="D16" s="335">
        <f>E16*E4</f>
        <v>84.266000000000005</v>
      </c>
      <c r="E16" s="338">
        <v>0.02</v>
      </c>
      <c r="F16" s="329"/>
    </row>
    <row r="17" spans="1:6" ht="129.75" customHeight="1" thickBot="1">
      <c r="A17" s="290" t="s">
        <v>15</v>
      </c>
      <c r="B17" s="9" t="s">
        <v>7</v>
      </c>
      <c r="C17" s="333"/>
      <c r="D17" s="336"/>
      <c r="E17" s="339"/>
      <c r="F17" s="330"/>
    </row>
    <row r="18" spans="1:6" ht="43.5" customHeight="1" thickBot="1">
      <c r="A18" s="290" t="s">
        <v>16</v>
      </c>
      <c r="B18" s="9" t="s">
        <v>10</v>
      </c>
      <c r="C18" s="334"/>
      <c r="D18" s="337"/>
      <c r="E18" s="340"/>
      <c r="F18" s="331"/>
    </row>
    <row r="19" spans="1:6" ht="33.75" customHeight="1" thickBot="1">
      <c r="A19" s="7" t="s">
        <v>17</v>
      </c>
      <c r="B19" s="4"/>
      <c r="C19" s="335">
        <f>D19*6</f>
        <v>36655.71</v>
      </c>
      <c r="D19" s="335">
        <f>E19*E4</f>
        <v>6109.2849999999999</v>
      </c>
      <c r="E19" s="338">
        <v>1.45</v>
      </c>
      <c r="F19" s="329"/>
    </row>
    <row r="20" spans="1:6" ht="16.5" customHeight="1" thickBot="1">
      <c r="A20" s="10" t="s">
        <v>18</v>
      </c>
      <c r="B20" s="9" t="s">
        <v>7</v>
      </c>
      <c r="C20" s="336"/>
      <c r="D20" s="336"/>
      <c r="E20" s="339"/>
      <c r="F20" s="331"/>
    </row>
    <row r="21" spans="1:6" ht="79.5" customHeight="1" thickBot="1">
      <c r="A21" s="37" t="s">
        <v>19</v>
      </c>
      <c r="B21" s="9" t="s">
        <v>7</v>
      </c>
      <c r="C21" s="336"/>
      <c r="D21" s="336"/>
      <c r="E21" s="339"/>
      <c r="F21" s="329"/>
    </row>
    <row r="22" spans="1:6" ht="28.5" customHeight="1" thickBot="1">
      <c r="A22" s="10" t="s">
        <v>20</v>
      </c>
      <c r="B22" s="9" t="s">
        <v>7</v>
      </c>
      <c r="C22" s="336"/>
      <c r="D22" s="336"/>
      <c r="E22" s="339"/>
      <c r="F22" s="330"/>
    </row>
    <row r="23" spans="1:6" ht="33" customHeight="1" thickBot="1">
      <c r="A23" s="10" t="s">
        <v>21</v>
      </c>
      <c r="B23" s="9" t="s">
        <v>10</v>
      </c>
      <c r="C23" s="336"/>
      <c r="D23" s="336"/>
      <c r="E23" s="339"/>
      <c r="F23" s="330"/>
    </row>
    <row r="24" spans="1:6" ht="58.5" customHeight="1" thickBot="1">
      <c r="A24" s="10" t="s">
        <v>22</v>
      </c>
      <c r="B24" s="9" t="s">
        <v>10</v>
      </c>
      <c r="C24" s="337"/>
      <c r="D24" s="337"/>
      <c r="E24" s="340"/>
      <c r="F24" s="331"/>
    </row>
    <row r="25" spans="1:6" ht="29.25" customHeight="1" thickBot="1">
      <c r="A25" s="7" t="s">
        <v>23</v>
      </c>
      <c r="B25" s="4"/>
      <c r="C25" s="335">
        <f>D25*6</f>
        <v>2022.384</v>
      </c>
      <c r="D25" s="335">
        <f>E25*E4</f>
        <v>337.06400000000002</v>
      </c>
      <c r="E25" s="338">
        <v>0.08</v>
      </c>
      <c r="F25" s="329"/>
    </row>
    <row r="26" spans="1:6" ht="28.5" customHeight="1" thickBot="1">
      <c r="A26" s="10" t="s">
        <v>24</v>
      </c>
      <c r="B26" s="9" t="s">
        <v>7</v>
      </c>
      <c r="C26" s="336"/>
      <c r="D26" s="336"/>
      <c r="E26" s="339"/>
      <c r="F26" s="330"/>
    </row>
    <row r="27" spans="1:6" ht="39.75" customHeight="1" thickBot="1">
      <c r="A27" s="10" t="s">
        <v>25</v>
      </c>
      <c r="B27" s="9" t="s">
        <v>7</v>
      </c>
      <c r="C27" s="336"/>
      <c r="D27" s="336"/>
      <c r="E27" s="339"/>
      <c r="F27" s="330"/>
    </row>
    <row r="28" spans="1:6" ht="46.5" customHeight="1" thickBot="1">
      <c r="A28" s="10" t="s">
        <v>16</v>
      </c>
      <c r="B28" s="9" t="s">
        <v>10</v>
      </c>
      <c r="C28" s="337"/>
      <c r="D28" s="337"/>
      <c r="E28" s="340"/>
      <c r="F28" s="331"/>
    </row>
    <row r="29" spans="1:6" ht="30" customHeight="1" thickBot="1">
      <c r="A29" s="7" t="s">
        <v>26</v>
      </c>
      <c r="B29" s="4"/>
      <c r="C29" s="332">
        <f>D29*6</f>
        <v>7836.7380000000003</v>
      </c>
      <c r="D29" s="335">
        <f>E29*E4</f>
        <v>1306.123</v>
      </c>
      <c r="E29" s="338">
        <v>0.31</v>
      </c>
      <c r="F29" s="329"/>
    </row>
    <row r="30" spans="1:6" ht="23.25" customHeight="1" thickBot="1">
      <c r="A30" s="290" t="s">
        <v>27</v>
      </c>
      <c r="B30" s="9" t="s">
        <v>7</v>
      </c>
      <c r="C30" s="333"/>
      <c r="D30" s="336"/>
      <c r="E30" s="339"/>
      <c r="F30" s="330"/>
    </row>
    <row r="31" spans="1:6" ht="28.5" customHeight="1" thickBot="1">
      <c r="A31" s="290" t="s">
        <v>28</v>
      </c>
      <c r="B31" s="9" t="s">
        <v>7</v>
      </c>
      <c r="C31" s="333"/>
      <c r="D31" s="336"/>
      <c r="E31" s="339"/>
      <c r="F31" s="330"/>
    </row>
    <row r="32" spans="1:6" ht="29.25" customHeight="1" thickBot="1">
      <c r="A32" s="290" t="s">
        <v>29</v>
      </c>
      <c r="B32" s="9" t="s">
        <v>7</v>
      </c>
      <c r="C32" s="333"/>
      <c r="D32" s="336"/>
      <c r="E32" s="339"/>
      <c r="F32" s="330"/>
    </row>
    <row r="33" spans="1:6" ht="40.5" customHeight="1" thickBot="1">
      <c r="A33" s="290" t="s">
        <v>30</v>
      </c>
      <c r="B33" s="9" t="s">
        <v>7</v>
      </c>
      <c r="C33" s="333"/>
      <c r="D33" s="336"/>
      <c r="E33" s="339"/>
      <c r="F33" s="330"/>
    </row>
    <row r="34" spans="1:6" ht="42.75" customHeight="1" thickBot="1">
      <c r="A34" s="290" t="s">
        <v>16</v>
      </c>
      <c r="B34" s="4" t="s">
        <v>10</v>
      </c>
      <c r="C34" s="334"/>
      <c r="D34" s="337"/>
      <c r="E34" s="340"/>
      <c r="F34" s="331"/>
    </row>
    <row r="35" spans="1:6" ht="28.5" customHeight="1" thickBot="1">
      <c r="A35" s="7" t="s">
        <v>32</v>
      </c>
      <c r="B35" s="4"/>
      <c r="C35" s="332">
        <f>D35*6</f>
        <v>505.596</v>
      </c>
      <c r="D35" s="335">
        <f>E35*E4</f>
        <v>84.266000000000005</v>
      </c>
      <c r="E35" s="338">
        <v>0.02</v>
      </c>
      <c r="F35" s="329"/>
    </row>
    <row r="36" spans="1:6" ht="61.5" customHeight="1" thickBot="1">
      <c r="A36" s="290" t="s">
        <v>33</v>
      </c>
      <c r="B36" s="9" t="s">
        <v>34</v>
      </c>
      <c r="C36" s="333"/>
      <c r="D36" s="336"/>
      <c r="E36" s="339"/>
      <c r="F36" s="330"/>
    </row>
    <row r="37" spans="1:6" ht="41.25" customHeight="1" thickBot="1">
      <c r="A37" s="290" t="s">
        <v>16</v>
      </c>
      <c r="B37" s="4" t="s">
        <v>10</v>
      </c>
      <c r="C37" s="334"/>
      <c r="D37" s="337"/>
      <c r="E37" s="340"/>
      <c r="F37" s="331"/>
    </row>
    <row r="38" spans="1:6" ht="79.5" customHeight="1" thickBot="1">
      <c r="A38" s="7" t="s">
        <v>35</v>
      </c>
      <c r="B38" s="4" t="s">
        <v>34</v>
      </c>
      <c r="C38" s="25">
        <f>D38*6</f>
        <v>252.798</v>
      </c>
      <c r="D38" s="25">
        <f>E38*E4</f>
        <v>42.133000000000003</v>
      </c>
      <c r="E38" s="103">
        <v>0.01</v>
      </c>
      <c r="F38" s="108"/>
    </row>
    <row r="39" spans="1:6" ht="27.75" customHeight="1" thickBot="1">
      <c r="A39" s="7" t="s">
        <v>36</v>
      </c>
      <c r="B39" s="4"/>
      <c r="C39" s="364">
        <f>D39*6</f>
        <v>505.596</v>
      </c>
      <c r="D39" s="341">
        <f>E39*E4</f>
        <v>84.266000000000005</v>
      </c>
      <c r="E39" s="342">
        <v>0.02</v>
      </c>
      <c r="F39" s="329"/>
    </row>
    <row r="40" spans="1:6" ht="63.75" customHeight="1" thickBot="1">
      <c r="A40" s="290" t="s">
        <v>37</v>
      </c>
      <c r="B40" s="4" t="s">
        <v>34</v>
      </c>
      <c r="C40" s="334"/>
      <c r="D40" s="337"/>
      <c r="E40" s="340"/>
      <c r="F40" s="330"/>
    </row>
    <row r="41" spans="1:6" ht="46.5" customHeight="1" thickBot="1">
      <c r="A41" s="7" t="s">
        <v>38</v>
      </c>
      <c r="B41" s="12"/>
      <c r="C41" s="332">
        <f>D41*6</f>
        <v>252.798</v>
      </c>
      <c r="D41" s="335">
        <f>E41*E4</f>
        <v>42.133000000000003</v>
      </c>
      <c r="E41" s="338">
        <v>0.01</v>
      </c>
      <c r="F41" s="330"/>
    </row>
    <row r="42" spans="1:6" ht="90" customHeight="1" thickBot="1">
      <c r="A42" s="290" t="s">
        <v>39</v>
      </c>
      <c r="B42" s="12" t="s">
        <v>7</v>
      </c>
      <c r="C42" s="334"/>
      <c r="D42" s="337"/>
      <c r="E42" s="340"/>
      <c r="F42" s="331"/>
    </row>
    <row r="43" spans="1:6" ht="39" customHeight="1" thickBot="1">
      <c r="A43" s="32" t="s">
        <v>40</v>
      </c>
      <c r="B43" s="28"/>
      <c r="C43" s="29">
        <f>C44+C47+C50+C55+C58+C61</f>
        <v>104110.643</v>
      </c>
      <c r="D43" s="36">
        <f>E43*E4</f>
        <v>17527.328000000001</v>
      </c>
      <c r="E43" s="102">
        <f>E44+E47+E50+E55+E58+E61</f>
        <v>4.16</v>
      </c>
      <c r="F43" s="321">
        <f>C43</f>
        <v>104110.643</v>
      </c>
    </row>
    <row r="44" spans="1:6" ht="27" customHeight="1" thickBot="1">
      <c r="A44" s="7" t="s">
        <v>41</v>
      </c>
      <c r="B44" s="6"/>
      <c r="C44" s="364">
        <f>E44*D4*6</f>
        <v>7078.344000000001</v>
      </c>
      <c r="D44" s="371">
        <f>E44*E4</f>
        <v>1179.7240000000002</v>
      </c>
      <c r="E44" s="342">
        <v>0.28000000000000003</v>
      </c>
      <c r="F44" s="329"/>
    </row>
    <row r="45" spans="1:6" ht="18.75" customHeight="1" thickBot="1">
      <c r="A45" s="290" t="s">
        <v>42</v>
      </c>
      <c r="B45" s="4" t="s">
        <v>7</v>
      </c>
      <c r="C45" s="333"/>
      <c r="D45" s="372"/>
      <c r="E45" s="339"/>
      <c r="F45" s="330"/>
    </row>
    <row r="46" spans="1:6" ht="55.5" customHeight="1" thickBot="1">
      <c r="A46" s="290" t="s">
        <v>43</v>
      </c>
      <c r="B46" s="4" t="s">
        <v>10</v>
      </c>
      <c r="C46" s="334"/>
      <c r="D46" s="373"/>
      <c r="E46" s="340"/>
      <c r="F46" s="331"/>
    </row>
    <row r="47" spans="1:6" ht="43.5" customHeight="1" thickBot="1">
      <c r="A47" s="7" t="s">
        <v>44</v>
      </c>
      <c r="B47" s="6"/>
      <c r="C47" s="332">
        <f>D47*6</f>
        <v>30841.356</v>
      </c>
      <c r="D47" s="335">
        <f>E47*E4</f>
        <v>5140.2259999999997</v>
      </c>
      <c r="E47" s="338">
        <v>1.22</v>
      </c>
      <c r="F47" s="329"/>
    </row>
    <row r="48" spans="1:6" ht="67.5" customHeight="1" thickBot="1">
      <c r="A48" s="290" t="s">
        <v>45</v>
      </c>
      <c r="B48" s="12" t="s">
        <v>46</v>
      </c>
      <c r="C48" s="333"/>
      <c r="D48" s="336"/>
      <c r="E48" s="339"/>
      <c r="F48" s="330"/>
    </row>
    <row r="49" spans="1:6" ht="57.75" customHeight="1" thickBot="1">
      <c r="A49" s="290" t="s">
        <v>47</v>
      </c>
      <c r="B49" s="4" t="s">
        <v>48</v>
      </c>
      <c r="C49" s="334"/>
      <c r="D49" s="337"/>
      <c r="E49" s="340"/>
      <c r="F49" s="331"/>
    </row>
    <row r="50" spans="1:6" ht="39.75" customHeight="1" thickBot="1">
      <c r="A50" s="7" t="s">
        <v>49</v>
      </c>
      <c r="B50" s="6"/>
      <c r="C50" s="335">
        <f>E50*D4*6</f>
        <v>22751.82</v>
      </c>
      <c r="D50" s="335">
        <f>E50*E4</f>
        <v>3791.9700000000003</v>
      </c>
      <c r="E50" s="338">
        <v>0.9</v>
      </c>
      <c r="F50" s="329"/>
    </row>
    <row r="51" spans="1:6" ht="31.5" customHeight="1" thickBot="1">
      <c r="A51" s="290" t="s">
        <v>50</v>
      </c>
      <c r="B51" s="12" t="s">
        <v>34</v>
      </c>
      <c r="C51" s="336"/>
      <c r="D51" s="336"/>
      <c r="E51" s="339"/>
      <c r="F51" s="330"/>
    </row>
    <row r="52" spans="1:6" ht="15.75" thickBot="1">
      <c r="A52" s="13" t="s">
        <v>51</v>
      </c>
      <c r="B52" s="12" t="s">
        <v>34</v>
      </c>
      <c r="C52" s="336"/>
      <c r="D52" s="336"/>
      <c r="E52" s="339"/>
      <c r="F52" s="330"/>
    </row>
    <row r="53" spans="1:6" ht="15.75" thickBot="1">
      <c r="A53" s="13" t="s">
        <v>52</v>
      </c>
      <c r="B53" s="12" t="s">
        <v>10</v>
      </c>
      <c r="C53" s="336"/>
      <c r="D53" s="336"/>
      <c r="E53" s="339"/>
      <c r="F53" s="330"/>
    </row>
    <row r="54" spans="1:6" ht="28.5" customHeight="1" thickBot="1">
      <c r="A54" s="290" t="s">
        <v>53</v>
      </c>
      <c r="B54" s="4" t="s">
        <v>34</v>
      </c>
      <c r="C54" s="337"/>
      <c r="D54" s="337"/>
      <c r="E54" s="340"/>
      <c r="F54" s="331"/>
    </row>
    <row r="55" spans="1:6" ht="45" customHeight="1" thickBot="1">
      <c r="A55" s="7" t="s">
        <v>54</v>
      </c>
      <c r="B55" s="6"/>
      <c r="C55" s="335">
        <f>E55*E4*6</f>
        <v>6572.7480000000005</v>
      </c>
      <c r="D55" s="335">
        <f>E55*E4</f>
        <v>1095.4580000000001</v>
      </c>
      <c r="E55" s="338">
        <v>0.26</v>
      </c>
      <c r="F55" s="329"/>
    </row>
    <row r="56" spans="1:6" ht="53.25" customHeight="1" thickBot="1">
      <c r="A56" s="290" t="s">
        <v>55</v>
      </c>
      <c r="B56" s="4" t="s">
        <v>31</v>
      </c>
      <c r="C56" s="336"/>
      <c r="D56" s="336"/>
      <c r="E56" s="339"/>
      <c r="F56" s="330"/>
    </row>
    <row r="57" spans="1:6" ht="42.75" customHeight="1" thickBot="1">
      <c r="A57" s="290" t="s">
        <v>56</v>
      </c>
      <c r="B57" s="4" t="s">
        <v>7</v>
      </c>
      <c r="C57" s="337"/>
      <c r="D57" s="337"/>
      <c r="E57" s="340"/>
      <c r="F57" s="331"/>
    </row>
    <row r="58" spans="1:6" ht="29.25" customHeight="1" thickBot="1">
      <c r="A58" s="7" t="s">
        <v>57</v>
      </c>
      <c r="B58" s="6"/>
      <c r="C58" s="335">
        <f>E58*E4*5</f>
        <v>5266.625</v>
      </c>
      <c r="D58" s="335">
        <f>E58*E4</f>
        <v>1053.325</v>
      </c>
      <c r="E58" s="338">
        <v>0.25</v>
      </c>
      <c r="F58" s="399"/>
    </row>
    <row r="59" spans="1:6" ht="30.75" customHeight="1" thickBot="1">
      <c r="A59" s="290" t="s">
        <v>58</v>
      </c>
      <c r="B59" s="4" t="s">
        <v>31</v>
      </c>
      <c r="C59" s="336"/>
      <c r="D59" s="336"/>
      <c r="E59" s="339"/>
      <c r="F59" s="400"/>
    </row>
    <row r="60" spans="1:6" ht="42" customHeight="1" thickBot="1">
      <c r="A60" s="290" t="s">
        <v>59</v>
      </c>
      <c r="B60" s="4" t="s">
        <v>10</v>
      </c>
      <c r="C60" s="337"/>
      <c r="D60" s="337"/>
      <c r="E60" s="340"/>
      <c r="F60" s="401"/>
    </row>
    <row r="61" spans="1:6" ht="18.75" customHeight="1" thickBot="1">
      <c r="A61" s="7" t="s">
        <v>125</v>
      </c>
      <c r="B61" s="89" t="s">
        <v>83</v>
      </c>
      <c r="C61" s="296">
        <f>E61*E4*6</f>
        <v>31599.75</v>
      </c>
      <c r="D61" s="296">
        <f>E61*E4</f>
        <v>5266.625</v>
      </c>
      <c r="E61" s="298">
        <v>1.25</v>
      </c>
      <c r="F61" s="289"/>
    </row>
    <row r="62" spans="1:6" ht="37.5" customHeight="1" thickBot="1">
      <c r="A62" s="32" t="s">
        <v>60</v>
      </c>
      <c r="B62" s="28"/>
      <c r="C62" s="34">
        <f>C63+C69+C75+C80+C83</f>
        <v>157998.75</v>
      </c>
      <c r="D62" s="34">
        <f>E62*E4</f>
        <v>26333.125</v>
      </c>
      <c r="E62" s="106">
        <f>E63+E69+E75+E80+E83</f>
        <v>6.25</v>
      </c>
      <c r="F62" s="322">
        <f>C62</f>
        <v>157998.75</v>
      </c>
    </row>
    <row r="63" spans="1:6" ht="36" customHeight="1">
      <c r="A63" s="153" t="s">
        <v>61</v>
      </c>
      <c r="B63" s="154"/>
      <c r="C63" s="341">
        <f>D63*6</f>
        <v>45756.438000000002</v>
      </c>
      <c r="D63" s="341">
        <f>E63*E4</f>
        <v>7626.0730000000003</v>
      </c>
      <c r="E63" s="342">
        <v>1.81</v>
      </c>
      <c r="F63" s="329"/>
    </row>
    <row r="64" spans="1:6" ht="43.5" customHeight="1">
      <c r="A64" s="293" t="s">
        <v>62</v>
      </c>
      <c r="B64" s="147" t="s">
        <v>63</v>
      </c>
      <c r="C64" s="375"/>
      <c r="D64" s="336"/>
      <c r="E64" s="339"/>
      <c r="F64" s="330"/>
    </row>
    <row r="65" spans="1:6" ht="21" customHeight="1">
      <c r="A65" s="293" t="s">
        <v>123</v>
      </c>
      <c r="B65" s="147" t="s">
        <v>124</v>
      </c>
      <c r="C65" s="375"/>
      <c r="D65" s="336"/>
      <c r="E65" s="339"/>
      <c r="F65" s="330"/>
    </row>
    <row r="66" spans="1:6">
      <c r="A66" s="377" t="s">
        <v>91</v>
      </c>
      <c r="B66" s="379" t="s">
        <v>7</v>
      </c>
      <c r="C66" s="375"/>
      <c r="D66" s="336"/>
      <c r="E66" s="339"/>
      <c r="F66" s="330"/>
    </row>
    <row r="67" spans="1:6">
      <c r="A67" s="378"/>
      <c r="B67" s="380"/>
      <c r="C67" s="375"/>
      <c r="D67" s="336"/>
      <c r="E67" s="339"/>
      <c r="F67" s="330"/>
    </row>
    <row r="68" spans="1:6" ht="29.25" customHeight="1" thickBot="1">
      <c r="A68" s="293" t="s">
        <v>65</v>
      </c>
      <c r="B68" s="294" t="s">
        <v>10</v>
      </c>
      <c r="C68" s="376"/>
      <c r="D68" s="337"/>
      <c r="E68" s="340"/>
      <c r="F68" s="331"/>
    </row>
    <row r="69" spans="1:6" ht="69" customHeight="1" thickBot="1">
      <c r="A69" s="7" t="s">
        <v>66</v>
      </c>
      <c r="B69" s="12"/>
      <c r="C69" s="335">
        <f>D69*6</f>
        <v>40447.680000000008</v>
      </c>
      <c r="D69" s="335">
        <f>E69*E4</f>
        <v>6741.2800000000007</v>
      </c>
      <c r="E69" s="338">
        <v>1.6</v>
      </c>
      <c r="F69" s="329"/>
    </row>
    <row r="70" spans="1:6" ht="28.5" customHeight="1" thickBot="1">
      <c r="A70" s="290" t="s">
        <v>67</v>
      </c>
      <c r="B70" s="4" t="s">
        <v>10</v>
      </c>
      <c r="C70" s="336"/>
      <c r="D70" s="336"/>
      <c r="E70" s="339"/>
      <c r="F70" s="330"/>
    </row>
    <row r="71" spans="1:6" ht="30.75" customHeight="1" thickBot="1">
      <c r="A71" s="290" t="s">
        <v>68</v>
      </c>
      <c r="B71" s="4" t="s">
        <v>10</v>
      </c>
      <c r="C71" s="336"/>
      <c r="D71" s="336"/>
      <c r="E71" s="339"/>
      <c r="F71" s="330"/>
    </row>
    <row r="72" spans="1:6" ht="30.75" customHeight="1" thickBot="1">
      <c r="A72" s="290" t="s">
        <v>69</v>
      </c>
      <c r="B72" s="4" t="s">
        <v>10</v>
      </c>
      <c r="C72" s="336"/>
      <c r="D72" s="336"/>
      <c r="E72" s="339"/>
      <c r="F72" s="330"/>
    </row>
    <row r="73" spans="1:6" ht="14.25" customHeight="1" thickBot="1">
      <c r="A73" s="290" t="s">
        <v>70</v>
      </c>
      <c r="B73" s="4" t="s">
        <v>10</v>
      </c>
      <c r="C73" s="336"/>
      <c r="D73" s="336"/>
      <c r="E73" s="339"/>
      <c r="F73" s="330"/>
    </row>
    <row r="74" spans="1:6" ht="18" customHeight="1" thickBot="1">
      <c r="A74" s="290" t="s">
        <v>71</v>
      </c>
      <c r="B74" s="4" t="s">
        <v>72</v>
      </c>
      <c r="C74" s="337"/>
      <c r="D74" s="337"/>
      <c r="E74" s="340"/>
      <c r="F74" s="331"/>
    </row>
    <row r="75" spans="1:6" ht="27" customHeight="1" thickBot="1">
      <c r="A75" s="7" t="s">
        <v>73</v>
      </c>
      <c r="B75" s="12"/>
      <c r="C75" s="335">
        <f>D75*6</f>
        <v>15167.880000000001</v>
      </c>
      <c r="D75" s="335">
        <f>E75*E4</f>
        <v>2527.98</v>
      </c>
      <c r="E75" s="338">
        <v>0.6</v>
      </c>
      <c r="F75" s="329"/>
    </row>
    <row r="76" spans="1:6" ht="15" customHeight="1" thickBot="1">
      <c r="A76" s="290" t="s">
        <v>74</v>
      </c>
      <c r="B76" s="12" t="s">
        <v>75</v>
      </c>
      <c r="C76" s="336"/>
      <c r="D76" s="336"/>
      <c r="E76" s="339"/>
      <c r="F76" s="330"/>
    </row>
    <row r="77" spans="1:6" ht="15.75" customHeight="1" thickBot="1">
      <c r="A77" s="290" t="s">
        <v>76</v>
      </c>
      <c r="B77" s="12" t="s">
        <v>10</v>
      </c>
      <c r="C77" s="336"/>
      <c r="D77" s="336"/>
      <c r="E77" s="339"/>
      <c r="F77" s="330"/>
    </row>
    <row r="78" spans="1:6" ht="15.75" thickBot="1">
      <c r="A78" s="347" t="s">
        <v>77</v>
      </c>
      <c r="B78" s="14"/>
      <c r="C78" s="336"/>
      <c r="D78" s="336"/>
      <c r="E78" s="339"/>
      <c r="F78" s="330"/>
    </row>
    <row r="79" spans="1:6" ht="15.75" thickBot="1">
      <c r="A79" s="348"/>
      <c r="B79" s="12" t="s">
        <v>72</v>
      </c>
      <c r="C79" s="337"/>
      <c r="D79" s="337"/>
      <c r="E79" s="340"/>
      <c r="F79" s="331"/>
    </row>
    <row r="80" spans="1:6" ht="24" customHeight="1" thickBot="1">
      <c r="A80" s="7" t="s">
        <v>78</v>
      </c>
      <c r="B80" s="6"/>
      <c r="C80" s="332">
        <f>E80*D4*6</f>
        <v>41206.074000000001</v>
      </c>
      <c r="D80" s="335">
        <f>E80*E4</f>
        <v>6867.6790000000001</v>
      </c>
      <c r="E80" s="338">
        <v>1.63</v>
      </c>
      <c r="F80" s="329"/>
    </row>
    <row r="81" spans="1:6" ht="28.5" customHeight="1" thickBot="1">
      <c r="A81" s="290" t="s">
        <v>79</v>
      </c>
      <c r="B81" s="4" t="s">
        <v>80</v>
      </c>
      <c r="C81" s="333"/>
      <c r="D81" s="336"/>
      <c r="E81" s="339"/>
      <c r="F81" s="330"/>
    </row>
    <row r="82" spans="1:6" ht="67.5" customHeight="1" thickBot="1">
      <c r="A82" s="290" t="s">
        <v>81</v>
      </c>
      <c r="B82" s="4" t="s">
        <v>10</v>
      </c>
      <c r="C82" s="333"/>
      <c r="D82" s="337"/>
      <c r="E82" s="340"/>
      <c r="F82" s="331"/>
    </row>
    <row r="83" spans="1:6" ht="42.75" customHeight="1" thickBot="1">
      <c r="A83" s="7" t="s">
        <v>82</v>
      </c>
      <c r="B83" s="101" t="s">
        <v>83</v>
      </c>
      <c r="C83" s="320">
        <f>E83*D4*6</f>
        <v>15420.678</v>
      </c>
      <c r="D83" s="25">
        <f>E83*E4</f>
        <v>2570.1129999999998</v>
      </c>
      <c r="E83" s="103">
        <v>0.61</v>
      </c>
      <c r="F83" s="108"/>
    </row>
    <row r="84" spans="1:6" ht="16.5" customHeight="1" thickBot="1">
      <c r="A84" s="27" t="s">
        <v>84</v>
      </c>
      <c r="B84" s="159"/>
      <c r="C84" s="92">
        <v>0</v>
      </c>
      <c r="D84" s="34">
        <v>0</v>
      </c>
      <c r="E84" s="106">
        <v>0</v>
      </c>
      <c r="F84" s="109"/>
    </row>
    <row r="85" spans="1:6" ht="15.75" thickBot="1">
      <c r="A85" s="15" t="s">
        <v>85</v>
      </c>
      <c r="B85" s="12" t="s">
        <v>46</v>
      </c>
      <c r="C85" s="26">
        <f>D85*3</f>
        <v>3159.9750000000004</v>
      </c>
      <c r="D85" s="26">
        <f>E85*E4</f>
        <v>1053.325</v>
      </c>
      <c r="E85" s="107">
        <v>0.25</v>
      </c>
      <c r="F85" s="324">
        <f>C85</f>
        <v>3159.9750000000004</v>
      </c>
    </row>
    <row r="86" spans="1:6" ht="75" customHeight="1" thickBot="1">
      <c r="A86" s="27" t="s">
        <v>119</v>
      </c>
      <c r="B86" s="94"/>
      <c r="C86" s="34">
        <v>0</v>
      </c>
      <c r="D86" s="34">
        <v>0</v>
      </c>
      <c r="E86" s="106">
        <v>0</v>
      </c>
      <c r="F86" s="108"/>
    </row>
    <row r="87" spans="1:6" ht="34.5" customHeight="1" thickBot="1">
      <c r="A87" s="27" t="s">
        <v>126</v>
      </c>
      <c r="B87" s="94"/>
      <c r="C87" s="34">
        <v>12976.92</v>
      </c>
      <c r="D87" s="34"/>
      <c r="E87" s="106"/>
      <c r="F87" s="236">
        <v>12976.92</v>
      </c>
    </row>
    <row r="88" spans="1:6" ht="34.5" customHeight="1" thickBot="1">
      <c r="A88" s="27" t="s">
        <v>129</v>
      </c>
      <c r="B88" s="94"/>
      <c r="C88" s="34">
        <v>1011.18</v>
      </c>
      <c r="D88" s="34"/>
      <c r="E88" s="106"/>
      <c r="F88" s="236">
        <v>1011.18</v>
      </c>
    </row>
    <row r="89" spans="1:6" ht="34.5" customHeight="1" thickBot="1">
      <c r="A89" s="27" t="s">
        <v>136</v>
      </c>
      <c r="B89" s="94"/>
      <c r="C89" s="34">
        <v>66.12</v>
      </c>
      <c r="D89" s="34"/>
      <c r="E89" s="106"/>
      <c r="F89" s="236">
        <v>66.12</v>
      </c>
    </row>
    <row r="90" spans="1:6" ht="16.5" thickBot="1">
      <c r="A90" s="5" t="s">
        <v>86</v>
      </c>
      <c r="B90" s="16"/>
      <c r="C90" s="26">
        <f>C7+C43+C62+C87+C88+C89+C85</f>
        <v>331399.97599999991</v>
      </c>
      <c r="D90" s="26">
        <f>E90*E4</f>
        <v>52539.850999999995</v>
      </c>
      <c r="E90" s="107">
        <f>E62+E43+E7</f>
        <v>12.469999999999999</v>
      </c>
      <c r="F90" s="323">
        <f>F62+F43+F7+F87+F88+F89+F85</f>
        <v>331399.97599999991</v>
      </c>
    </row>
    <row r="91" spans="1:6" ht="16.5">
      <c r="A91" s="326" t="s">
        <v>132</v>
      </c>
      <c r="B91" s="327"/>
      <c r="C91" s="327"/>
      <c r="D91" s="328"/>
      <c r="E91" s="299"/>
      <c r="F91" s="163">
        <v>125101.32</v>
      </c>
    </row>
    <row r="92" spans="1:6" ht="16.5">
      <c r="A92" s="297" t="s">
        <v>133</v>
      </c>
      <c r="B92" s="292"/>
      <c r="C92" s="292"/>
      <c r="D92" s="292"/>
      <c r="E92" s="299"/>
      <c r="F92" s="316">
        <f>F90+F91-F93</f>
        <v>355536.58599999989</v>
      </c>
    </row>
    <row r="93" spans="1:6" ht="15.75">
      <c r="A93" s="139" t="s">
        <v>137</v>
      </c>
      <c r="B93" s="140"/>
      <c r="C93" s="140"/>
      <c r="D93" s="140"/>
      <c r="E93" s="142"/>
      <c r="F93" s="163">
        <v>100964.71</v>
      </c>
    </row>
    <row r="94" spans="1:6">
      <c r="B94" s="69"/>
      <c r="C94" s="96"/>
    </row>
    <row r="95" spans="1:6">
      <c r="A95" s="137" t="s">
        <v>121</v>
      </c>
      <c r="B95" s="69"/>
    </row>
    <row r="96" spans="1:6">
      <c r="A96" s="137"/>
      <c r="B96" s="69"/>
    </row>
    <row r="97" spans="1:2">
      <c r="A97" s="137" t="s">
        <v>122</v>
      </c>
      <c r="B97" s="69"/>
    </row>
  </sheetData>
  <mergeCells count="77">
    <mergeCell ref="A91:D91"/>
    <mergeCell ref="C75:C79"/>
    <mergeCell ref="D75:D79"/>
    <mergeCell ref="E75:E79"/>
    <mergeCell ref="F75:F79"/>
    <mergeCell ref="A78:A79"/>
    <mergeCell ref="C80:C82"/>
    <mergeCell ref="D80:D82"/>
    <mergeCell ref="E80:E82"/>
    <mergeCell ref="F80:F82"/>
    <mergeCell ref="A66:A67"/>
    <mergeCell ref="B66:B67"/>
    <mergeCell ref="C69:C74"/>
    <mergeCell ref="D69:D74"/>
    <mergeCell ref="E69:E74"/>
    <mergeCell ref="C55:C57"/>
    <mergeCell ref="D55:D57"/>
    <mergeCell ref="E55:E57"/>
    <mergeCell ref="F55:F57"/>
    <mergeCell ref="F69:F74"/>
    <mergeCell ref="C58:C60"/>
    <mergeCell ref="D58:D60"/>
    <mergeCell ref="E58:E60"/>
    <mergeCell ref="F58:F60"/>
    <mergeCell ref="C63:C68"/>
    <mergeCell ref="D63:D68"/>
    <mergeCell ref="E63:E68"/>
    <mergeCell ref="F63:F68"/>
    <mergeCell ref="D44:D46"/>
    <mergeCell ref="E44:E46"/>
    <mergeCell ref="F44:F46"/>
    <mergeCell ref="C50:C54"/>
    <mergeCell ref="D50:D54"/>
    <mergeCell ref="E50:E54"/>
    <mergeCell ref="F50:F54"/>
    <mergeCell ref="C47:C49"/>
    <mergeCell ref="D47:D49"/>
    <mergeCell ref="E47:E49"/>
    <mergeCell ref="F47:F49"/>
    <mergeCell ref="C35:C37"/>
    <mergeCell ref="D35:D37"/>
    <mergeCell ref="E35:E37"/>
    <mergeCell ref="F35:F37"/>
    <mergeCell ref="C39:C40"/>
    <mergeCell ref="D39:D40"/>
    <mergeCell ref="E39:E40"/>
    <mergeCell ref="F39:F42"/>
    <mergeCell ref="C41:C42"/>
    <mergeCell ref="D41:D42"/>
    <mergeCell ref="E41:E42"/>
    <mergeCell ref="C44:C46"/>
    <mergeCell ref="C25:C28"/>
    <mergeCell ref="D25:D28"/>
    <mergeCell ref="E25:E28"/>
    <mergeCell ref="F25:F28"/>
    <mergeCell ref="C29:C34"/>
    <mergeCell ref="D29:D34"/>
    <mergeCell ref="E29:E34"/>
    <mergeCell ref="F29:F34"/>
    <mergeCell ref="C16:C18"/>
    <mergeCell ref="D16:D18"/>
    <mergeCell ref="E16:E18"/>
    <mergeCell ref="F16:F18"/>
    <mergeCell ref="C19:C24"/>
    <mergeCell ref="D19:D24"/>
    <mergeCell ref="E19:E24"/>
    <mergeCell ref="F19:F20"/>
    <mergeCell ref="F21:F24"/>
    <mergeCell ref="C13:C15"/>
    <mergeCell ref="D13:D15"/>
    <mergeCell ref="E13:E15"/>
    <mergeCell ref="F13:F15"/>
    <mergeCell ref="A2:E2"/>
    <mergeCell ref="C8:C12"/>
    <mergeCell ref="D8:D12"/>
    <mergeCell ref="E8:E12"/>
    <mergeCell ref="F8:F12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96"/>
  <sheetViews>
    <sheetView workbookViewId="0">
      <selection sqref="A1:F96"/>
    </sheetView>
  </sheetViews>
  <sheetFormatPr defaultRowHeight="15"/>
  <cols>
    <col min="1" max="1" width="80.42578125" style="1" customWidth="1"/>
    <col min="2" max="2" width="14.28515625" style="69" customWidth="1"/>
    <col min="3" max="3" width="10.5703125" style="1" customWidth="1"/>
    <col min="4" max="5" width="10.7109375" style="1" customWidth="1"/>
    <col min="6" max="6" width="12.5703125" style="1" customWidth="1"/>
    <col min="7" max="9" width="9.5703125" style="1" bestFit="1" customWidth="1"/>
    <col min="10" max="10" width="9.140625" style="1"/>
    <col min="11" max="12" width="9.5703125" style="1" bestFit="1" customWidth="1"/>
    <col min="13" max="15" width="9.140625" style="1"/>
    <col min="16" max="16" width="51.28515625" style="1" customWidth="1"/>
    <col min="17" max="17" width="17.5703125" style="1" customWidth="1"/>
    <col min="18" max="18" width="14.7109375" style="1" customWidth="1"/>
    <col min="19" max="19" width="17" style="1" customWidth="1"/>
    <col min="20" max="20" width="17.85546875" style="1" customWidth="1"/>
    <col min="21" max="16384" width="9.140625" style="1"/>
  </cols>
  <sheetData>
    <row r="1" spans="1:21">
      <c r="A1" s="1" t="s">
        <v>138</v>
      </c>
    </row>
    <row r="2" spans="1:21" ht="43.5" customHeight="1" thickBot="1">
      <c r="A2" s="325" t="s">
        <v>102</v>
      </c>
      <c r="B2" s="325"/>
      <c r="C2" s="325"/>
      <c r="D2" s="325"/>
      <c r="E2" s="325"/>
      <c r="P2" s="325"/>
      <c r="Q2" s="325"/>
      <c r="R2" s="325"/>
      <c r="S2" s="325"/>
      <c r="T2" s="325"/>
    </row>
    <row r="3" spans="1:21" ht="36.75" thickBot="1">
      <c r="D3" s="21" t="s">
        <v>87</v>
      </c>
      <c r="E3" s="22" t="s">
        <v>88</v>
      </c>
      <c r="P3" s="38"/>
      <c r="Q3" s="38"/>
      <c r="R3" s="38"/>
      <c r="S3" s="39"/>
      <c r="T3" s="39"/>
      <c r="U3" s="38"/>
    </row>
    <row r="4" spans="1:21" ht="15.75" thickBot="1">
      <c r="D4" s="23">
        <v>2730</v>
      </c>
      <c r="E4" s="23">
        <v>2730</v>
      </c>
      <c r="P4" s="38"/>
      <c r="Q4" s="38"/>
      <c r="R4" s="38"/>
      <c r="S4" s="40"/>
      <c r="T4" s="40"/>
      <c r="U4" s="38"/>
    </row>
    <row r="5" spans="1:21" ht="77.25" thickBot="1">
      <c r="A5" s="19" t="s">
        <v>0</v>
      </c>
      <c r="B5" s="2" t="s">
        <v>1</v>
      </c>
      <c r="C5" s="17" t="s">
        <v>131</v>
      </c>
      <c r="D5" s="18" t="s">
        <v>2</v>
      </c>
      <c r="E5" s="2" t="s">
        <v>2</v>
      </c>
      <c r="F5" s="128" t="s">
        <v>120</v>
      </c>
      <c r="P5" s="41"/>
      <c r="Q5" s="42"/>
      <c r="R5" s="42"/>
      <c r="S5" s="42"/>
      <c r="T5" s="42"/>
      <c r="U5" s="38"/>
    </row>
    <row r="6" spans="1:21" ht="15.75" thickBot="1">
      <c r="A6" s="3">
        <v>1</v>
      </c>
      <c r="B6" s="4">
        <v>2</v>
      </c>
      <c r="C6" s="4">
        <v>3</v>
      </c>
      <c r="D6" s="4">
        <v>4</v>
      </c>
      <c r="E6" s="101">
        <v>5</v>
      </c>
      <c r="F6" s="138">
        <v>6</v>
      </c>
      <c r="P6" s="41"/>
      <c r="Q6" s="42"/>
      <c r="R6" s="42"/>
      <c r="S6" s="42"/>
      <c r="T6" s="42"/>
      <c r="U6" s="38"/>
    </row>
    <row r="7" spans="1:21" s="31" customFormat="1" ht="85.5" customHeight="1" thickBot="1">
      <c r="A7" s="27" t="s">
        <v>3</v>
      </c>
      <c r="B7" s="28"/>
      <c r="C7" s="29">
        <f>D7*6</f>
        <v>33742.799999999996</v>
      </c>
      <c r="D7" s="29">
        <f>E7*E4</f>
        <v>5623.7999999999993</v>
      </c>
      <c r="E7" s="102">
        <f>E8+E13+E16+E19+E25+E29+E35+E38+E39+E41</f>
        <v>2.0599999999999996</v>
      </c>
      <c r="F7" s="162">
        <v>33742.800000000003</v>
      </c>
      <c r="G7" s="97"/>
      <c r="I7" s="97"/>
      <c r="P7" s="43"/>
      <c r="Q7" s="44"/>
      <c r="R7" s="45"/>
      <c r="S7" s="45"/>
      <c r="T7" s="46"/>
      <c r="U7" s="47"/>
    </row>
    <row r="8" spans="1:21" ht="37.5" customHeight="1" thickBot="1">
      <c r="A8" s="7" t="s">
        <v>4</v>
      </c>
      <c r="B8" s="4"/>
      <c r="C8" s="355">
        <f>D8*6</f>
        <v>982.8</v>
      </c>
      <c r="D8" s="358">
        <f>E8*E4</f>
        <v>163.79999999999998</v>
      </c>
      <c r="E8" s="361">
        <v>0.06</v>
      </c>
      <c r="F8" s="329"/>
      <c r="P8" s="48"/>
      <c r="Q8" s="42"/>
      <c r="R8" s="352"/>
      <c r="S8" s="353"/>
      <c r="T8" s="354"/>
    </row>
    <row r="9" spans="1:21" ht="36" customHeight="1" thickBot="1">
      <c r="A9" s="24" t="s">
        <v>5</v>
      </c>
      <c r="B9" s="4"/>
      <c r="C9" s="356"/>
      <c r="D9" s="359"/>
      <c r="E9" s="362"/>
      <c r="F9" s="330"/>
      <c r="P9" s="49"/>
      <c r="Q9" s="42"/>
      <c r="R9" s="352"/>
      <c r="S9" s="353"/>
      <c r="T9" s="354"/>
    </row>
    <row r="10" spans="1:21" ht="37.5" customHeight="1" thickBot="1">
      <c r="A10" s="24" t="s">
        <v>6</v>
      </c>
      <c r="B10" s="4" t="s">
        <v>7</v>
      </c>
      <c r="C10" s="356"/>
      <c r="D10" s="359"/>
      <c r="E10" s="362"/>
      <c r="F10" s="330"/>
      <c r="P10" s="49"/>
      <c r="Q10" s="42"/>
      <c r="R10" s="352"/>
      <c r="S10" s="353"/>
      <c r="T10" s="354"/>
    </row>
    <row r="11" spans="1:21" ht="51" customHeight="1" thickBot="1">
      <c r="A11" s="24" t="s">
        <v>8</v>
      </c>
      <c r="B11" s="4" t="s">
        <v>7</v>
      </c>
      <c r="C11" s="356"/>
      <c r="D11" s="359"/>
      <c r="E11" s="362"/>
      <c r="F11" s="330"/>
      <c r="P11" s="49"/>
      <c r="Q11" s="42"/>
      <c r="R11" s="352"/>
      <c r="S11" s="353"/>
      <c r="T11" s="354"/>
    </row>
    <row r="12" spans="1:21" ht="50.25" customHeight="1" thickBot="1">
      <c r="A12" s="24" t="s">
        <v>9</v>
      </c>
      <c r="B12" s="4" t="s">
        <v>10</v>
      </c>
      <c r="C12" s="357"/>
      <c r="D12" s="360"/>
      <c r="E12" s="363"/>
      <c r="F12" s="331"/>
      <c r="P12" s="49"/>
      <c r="Q12" s="42"/>
      <c r="R12" s="352"/>
      <c r="S12" s="353"/>
      <c r="T12" s="354"/>
    </row>
    <row r="13" spans="1:21" ht="39" customHeight="1" thickBot="1">
      <c r="A13" s="7" t="s">
        <v>11</v>
      </c>
      <c r="B13" s="4"/>
      <c r="C13" s="335">
        <f>D13*6</f>
        <v>1310.4000000000001</v>
      </c>
      <c r="D13" s="335">
        <f>E13*E4</f>
        <v>218.4</v>
      </c>
      <c r="E13" s="338">
        <v>0.08</v>
      </c>
      <c r="F13" s="329"/>
      <c r="P13" s="48"/>
      <c r="Q13" s="42"/>
      <c r="R13" s="344"/>
      <c r="S13" s="344"/>
      <c r="T13" s="345"/>
    </row>
    <row r="14" spans="1:21" ht="144" customHeight="1" thickBot="1">
      <c r="A14" s="24" t="s">
        <v>12</v>
      </c>
      <c r="B14" s="4" t="s">
        <v>7</v>
      </c>
      <c r="C14" s="336"/>
      <c r="D14" s="336"/>
      <c r="E14" s="339"/>
      <c r="F14" s="330"/>
      <c r="P14" s="49"/>
      <c r="Q14" s="42"/>
      <c r="R14" s="344"/>
      <c r="S14" s="344"/>
      <c r="T14" s="345"/>
    </row>
    <row r="15" spans="1:21" ht="66" customHeight="1" thickBot="1">
      <c r="A15" s="24" t="s">
        <v>13</v>
      </c>
      <c r="B15" s="4" t="s">
        <v>10</v>
      </c>
      <c r="C15" s="337"/>
      <c r="D15" s="337"/>
      <c r="E15" s="340"/>
      <c r="F15" s="331"/>
      <c r="P15" s="49"/>
      <c r="Q15" s="42"/>
      <c r="R15" s="344"/>
      <c r="S15" s="344"/>
      <c r="T15" s="345"/>
    </row>
    <row r="16" spans="1:21" ht="48.75" customHeight="1" thickBot="1">
      <c r="A16" s="7" t="s">
        <v>14</v>
      </c>
      <c r="B16" s="4"/>
      <c r="C16" s="332">
        <f>E16*E4*6</f>
        <v>327.60000000000002</v>
      </c>
      <c r="D16" s="335">
        <f>E16*E4</f>
        <v>54.6</v>
      </c>
      <c r="E16" s="338">
        <v>0.02</v>
      </c>
      <c r="F16" s="329"/>
      <c r="P16" s="48"/>
      <c r="Q16" s="42"/>
      <c r="R16" s="343"/>
      <c r="S16" s="344"/>
      <c r="T16" s="345"/>
    </row>
    <row r="17" spans="1:20" ht="127.5" customHeight="1" thickBot="1">
      <c r="A17" s="24" t="s">
        <v>15</v>
      </c>
      <c r="B17" s="9" t="s">
        <v>7</v>
      </c>
      <c r="C17" s="333"/>
      <c r="D17" s="336"/>
      <c r="E17" s="339"/>
      <c r="F17" s="330"/>
      <c r="P17" s="49"/>
      <c r="Q17" s="50"/>
      <c r="R17" s="343"/>
      <c r="S17" s="344"/>
      <c r="T17" s="345"/>
    </row>
    <row r="18" spans="1:20" ht="53.25" customHeight="1" thickBot="1">
      <c r="A18" s="24" t="s">
        <v>16</v>
      </c>
      <c r="B18" s="9" t="s">
        <v>10</v>
      </c>
      <c r="C18" s="334"/>
      <c r="D18" s="337"/>
      <c r="E18" s="340"/>
      <c r="F18" s="331"/>
      <c r="P18" s="49"/>
      <c r="Q18" s="50"/>
      <c r="R18" s="343"/>
      <c r="S18" s="344"/>
      <c r="T18" s="345"/>
    </row>
    <row r="19" spans="1:20" ht="45.75" customHeight="1" thickBot="1">
      <c r="A19" s="7" t="s">
        <v>17</v>
      </c>
      <c r="B19" s="4"/>
      <c r="C19" s="335">
        <f>D19*6</f>
        <v>23751</v>
      </c>
      <c r="D19" s="335">
        <f>E19*E4</f>
        <v>3958.5</v>
      </c>
      <c r="E19" s="338">
        <v>1.45</v>
      </c>
      <c r="F19" s="329"/>
      <c r="P19" s="48"/>
      <c r="Q19" s="42"/>
      <c r="R19" s="344"/>
      <c r="S19" s="344"/>
      <c r="T19" s="345"/>
    </row>
    <row r="20" spans="1:20" ht="30" customHeight="1" thickBot="1">
      <c r="A20" s="10" t="s">
        <v>18</v>
      </c>
      <c r="B20" s="9" t="s">
        <v>7</v>
      </c>
      <c r="C20" s="336"/>
      <c r="D20" s="336"/>
      <c r="E20" s="339"/>
      <c r="F20" s="331"/>
      <c r="P20" s="51"/>
      <c r="Q20" s="50"/>
      <c r="R20" s="344"/>
      <c r="S20" s="344"/>
      <c r="T20" s="345"/>
    </row>
    <row r="21" spans="1:20" ht="78.75" customHeight="1" thickBot="1">
      <c r="A21" s="37" t="s">
        <v>19</v>
      </c>
      <c r="B21" s="9" t="s">
        <v>7</v>
      </c>
      <c r="C21" s="336"/>
      <c r="D21" s="336"/>
      <c r="E21" s="339"/>
      <c r="F21" s="329"/>
      <c r="P21" s="51"/>
      <c r="Q21" s="50"/>
      <c r="R21" s="344"/>
      <c r="S21" s="344"/>
      <c r="T21" s="345"/>
    </row>
    <row r="22" spans="1:20" ht="39.75" customHeight="1" thickBot="1">
      <c r="A22" s="10" t="s">
        <v>20</v>
      </c>
      <c r="B22" s="9" t="s">
        <v>7</v>
      </c>
      <c r="C22" s="336"/>
      <c r="D22" s="336"/>
      <c r="E22" s="339"/>
      <c r="F22" s="330"/>
      <c r="P22" s="51"/>
      <c r="Q22" s="50"/>
      <c r="R22" s="344"/>
      <c r="S22" s="344"/>
      <c r="T22" s="345"/>
    </row>
    <row r="23" spans="1:20" ht="39" customHeight="1" thickBot="1">
      <c r="A23" s="10" t="s">
        <v>21</v>
      </c>
      <c r="B23" s="9" t="s">
        <v>10</v>
      </c>
      <c r="C23" s="336"/>
      <c r="D23" s="336"/>
      <c r="E23" s="339"/>
      <c r="F23" s="330"/>
      <c r="P23" s="51"/>
      <c r="Q23" s="50"/>
      <c r="R23" s="344"/>
      <c r="S23" s="344"/>
      <c r="T23" s="345"/>
    </row>
    <row r="24" spans="1:20" ht="65.25" customHeight="1" thickBot="1">
      <c r="A24" s="10" t="s">
        <v>22</v>
      </c>
      <c r="B24" s="9" t="s">
        <v>10</v>
      </c>
      <c r="C24" s="337"/>
      <c r="D24" s="337"/>
      <c r="E24" s="340"/>
      <c r="F24" s="331"/>
      <c r="P24" s="51"/>
      <c r="Q24" s="50"/>
      <c r="R24" s="344"/>
      <c r="S24" s="344"/>
      <c r="T24" s="345"/>
    </row>
    <row r="25" spans="1:20" ht="40.5" customHeight="1" thickBot="1">
      <c r="A25" s="7" t="s">
        <v>23</v>
      </c>
      <c r="B25" s="4"/>
      <c r="C25" s="335">
        <f>D25*6</f>
        <v>1310.4000000000001</v>
      </c>
      <c r="D25" s="335">
        <f>E25*E4</f>
        <v>218.4</v>
      </c>
      <c r="E25" s="338">
        <v>0.08</v>
      </c>
      <c r="F25" s="329"/>
      <c r="P25" s="48"/>
      <c r="Q25" s="42"/>
      <c r="R25" s="344"/>
      <c r="S25" s="344"/>
      <c r="T25" s="345"/>
    </row>
    <row r="26" spans="1:20" ht="49.5" customHeight="1" thickBot="1">
      <c r="A26" s="10" t="s">
        <v>24</v>
      </c>
      <c r="B26" s="9" t="s">
        <v>7</v>
      </c>
      <c r="C26" s="336"/>
      <c r="D26" s="336"/>
      <c r="E26" s="339"/>
      <c r="F26" s="330"/>
      <c r="P26" s="51"/>
      <c r="Q26" s="50"/>
      <c r="R26" s="344"/>
      <c r="S26" s="344"/>
      <c r="T26" s="345"/>
    </row>
    <row r="27" spans="1:20" ht="62.25" customHeight="1" thickBot="1">
      <c r="A27" s="10" t="s">
        <v>25</v>
      </c>
      <c r="B27" s="9" t="s">
        <v>7</v>
      </c>
      <c r="C27" s="336"/>
      <c r="D27" s="336"/>
      <c r="E27" s="339"/>
      <c r="F27" s="330"/>
      <c r="P27" s="51"/>
      <c r="Q27" s="50"/>
      <c r="R27" s="344"/>
      <c r="S27" s="344"/>
      <c r="T27" s="345"/>
    </row>
    <row r="28" spans="1:20" ht="56.25" customHeight="1" thickBot="1">
      <c r="A28" s="10" t="s">
        <v>16</v>
      </c>
      <c r="B28" s="9" t="s">
        <v>10</v>
      </c>
      <c r="C28" s="337"/>
      <c r="D28" s="337"/>
      <c r="E28" s="340"/>
      <c r="F28" s="331"/>
      <c r="P28" s="51"/>
      <c r="Q28" s="50"/>
      <c r="R28" s="344"/>
      <c r="S28" s="344"/>
      <c r="T28" s="345"/>
    </row>
    <row r="29" spans="1:20" ht="48" customHeight="1" thickBot="1">
      <c r="A29" s="7" t="s">
        <v>26</v>
      </c>
      <c r="B29" s="4"/>
      <c r="C29" s="332">
        <f>D29*6</f>
        <v>5077.7999999999993</v>
      </c>
      <c r="D29" s="335">
        <f>E29*E4</f>
        <v>846.3</v>
      </c>
      <c r="E29" s="338">
        <v>0.31</v>
      </c>
      <c r="F29" s="329"/>
      <c r="P29" s="48"/>
      <c r="Q29" s="42"/>
      <c r="R29" s="343"/>
      <c r="S29" s="344"/>
      <c r="T29" s="345"/>
    </row>
    <row r="30" spans="1:20" ht="46.5" customHeight="1" thickBot="1">
      <c r="A30" s="24" t="s">
        <v>27</v>
      </c>
      <c r="B30" s="9" t="s">
        <v>7</v>
      </c>
      <c r="C30" s="333"/>
      <c r="D30" s="336"/>
      <c r="E30" s="339"/>
      <c r="F30" s="330"/>
      <c r="P30" s="49"/>
      <c r="Q30" s="52"/>
      <c r="R30" s="343"/>
      <c r="S30" s="344"/>
      <c r="T30" s="345"/>
    </row>
    <row r="31" spans="1:20" ht="50.25" customHeight="1" thickBot="1">
      <c r="A31" s="24" t="s">
        <v>28</v>
      </c>
      <c r="B31" s="9" t="s">
        <v>7</v>
      </c>
      <c r="C31" s="333"/>
      <c r="D31" s="336"/>
      <c r="E31" s="339"/>
      <c r="F31" s="330"/>
      <c r="P31" s="49"/>
      <c r="Q31" s="52"/>
      <c r="R31" s="343"/>
      <c r="S31" s="344"/>
      <c r="T31" s="345"/>
    </row>
    <row r="32" spans="1:20" ht="48.75" customHeight="1" thickBot="1">
      <c r="A32" s="24" t="s">
        <v>29</v>
      </c>
      <c r="B32" s="9" t="s">
        <v>7</v>
      </c>
      <c r="C32" s="333"/>
      <c r="D32" s="336"/>
      <c r="E32" s="339"/>
      <c r="F32" s="330"/>
      <c r="P32" s="49"/>
      <c r="Q32" s="52"/>
      <c r="R32" s="343"/>
      <c r="S32" s="344"/>
      <c r="T32" s="345"/>
    </row>
    <row r="33" spans="1:20" ht="45.75" customHeight="1" thickBot="1">
      <c r="A33" s="24" t="s">
        <v>30</v>
      </c>
      <c r="B33" s="9" t="s">
        <v>7</v>
      </c>
      <c r="C33" s="333"/>
      <c r="D33" s="336"/>
      <c r="E33" s="339"/>
      <c r="F33" s="330"/>
      <c r="P33" s="49"/>
      <c r="Q33" s="52"/>
      <c r="R33" s="343"/>
      <c r="S33" s="344"/>
      <c r="T33" s="345"/>
    </row>
    <row r="34" spans="1:20" ht="48.75" customHeight="1" thickBot="1">
      <c r="A34" s="24" t="s">
        <v>16</v>
      </c>
      <c r="B34" s="4" t="s">
        <v>10</v>
      </c>
      <c r="C34" s="334"/>
      <c r="D34" s="337"/>
      <c r="E34" s="340"/>
      <c r="F34" s="331"/>
      <c r="P34" s="49"/>
      <c r="Q34" s="52"/>
      <c r="R34" s="343"/>
      <c r="S34" s="344"/>
      <c r="T34" s="345"/>
    </row>
    <row r="35" spans="1:20" ht="48.75" customHeight="1" thickBot="1">
      <c r="A35" s="7" t="s">
        <v>32</v>
      </c>
      <c r="B35" s="4"/>
      <c r="C35" s="332">
        <f>D35*6</f>
        <v>327.60000000000002</v>
      </c>
      <c r="D35" s="335">
        <f>E35*E4</f>
        <v>54.6</v>
      </c>
      <c r="E35" s="338">
        <v>0.02</v>
      </c>
      <c r="F35" s="329"/>
      <c r="P35" s="48"/>
      <c r="Q35" s="42"/>
      <c r="R35" s="343"/>
      <c r="S35" s="344"/>
      <c r="T35" s="345"/>
    </row>
    <row r="36" spans="1:20" ht="67.5" customHeight="1" thickBot="1">
      <c r="A36" s="24" t="s">
        <v>33</v>
      </c>
      <c r="B36" s="9" t="s">
        <v>34</v>
      </c>
      <c r="C36" s="333"/>
      <c r="D36" s="336"/>
      <c r="E36" s="339"/>
      <c r="F36" s="330"/>
      <c r="P36" s="49"/>
      <c r="Q36" s="52"/>
      <c r="R36" s="343"/>
      <c r="S36" s="344"/>
      <c r="T36" s="345"/>
    </row>
    <row r="37" spans="1:20" ht="48.75" customHeight="1" thickBot="1">
      <c r="A37" s="24" t="s">
        <v>16</v>
      </c>
      <c r="B37" s="4" t="s">
        <v>10</v>
      </c>
      <c r="C37" s="334"/>
      <c r="D37" s="337"/>
      <c r="E37" s="340"/>
      <c r="F37" s="331"/>
      <c r="P37" s="49"/>
      <c r="Q37" s="52"/>
      <c r="R37" s="343"/>
      <c r="S37" s="344"/>
      <c r="T37" s="345"/>
    </row>
    <row r="38" spans="1:20" ht="85.5" customHeight="1" thickBot="1">
      <c r="A38" s="7" t="s">
        <v>35</v>
      </c>
      <c r="B38" s="4" t="s">
        <v>34</v>
      </c>
      <c r="C38" s="25">
        <f>D38*6</f>
        <v>163.80000000000001</v>
      </c>
      <c r="D38" s="25">
        <f>E38*E4</f>
        <v>27.3</v>
      </c>
      <c r="E38" s="103">
        <v>0.01</v>
      </c>
      <c r="F38" s="108"/>
      <c r="P38" s="48"/>
      <c r="Q38" s="42"/>
      <c r="R38" s="53"/>
      <c r="S38" s="53"/>
      <c r="T38" s="54"/>
    </row>
    <row r="39" spans="1:20" ht="48.75" customHeight="1" thickBot="1">
      <c r="A39" s="7" t="s">
        <v>36</v>
      </c>
      <c r="B39" s="4"/>
      <c r="C39" s="364">
        <f>D39*6</f>
        <v>327.60000000000002</v>
      </c>
      <c r="D39" s="341">
        <f>E39*E4</f>
        <v>54.6</v>
      </c>
      <c r="E39" s="342">
        <v>0.02</v>
      </c>
      <c r="F39" s="329"/>
      <c r="P39" s="48"/>
      <c r="Q39" s="42"/>
      <c r="R39" s="343"/>
      <c r="S39" s="344"/>
      <c r="T39" s="345"/>
    </row>
    <row r="40" spans="1:20" ht="59.25" customHeight="1" thickBot="1">
      <c r="A40" s="24" t="s">
        <v>37</v>
      </c>
      <c r="B40" s="4" t="s">
        <v>34</v>
      </c>
      <c r="C40" s="334"/>
      <c r="D40" s="337"/>
      <c r="E40" s="340"/>
      <c r="F40" s="330"/>
      <c r="P40" s="49"/>
      <c r="Q40" s="42"/>
      <c r="R40" s="343"/>
      <c r="S40" s="344"/>
      <c r="T40" s="345"/>
    </row>
    <row r="41" spans="1:20" ht="51" customHeight="1" thickBot="1">
      <c r="A41" s="7" t="s">
        <v>38</v>
      </c>
      <c r="B41" s="12"/>
      <c r="C41" s="332">
        <f>D41*6</f>
        <v>163.80000000000001</v>
      </c>
      <c r="D41" s="335">
        <f>E41*E4</f>
        <v>27.3</v>
      </c>
      <c r="E41" s="338">
        <v>0.01</v>
      </c>
      <c r="F41" s="330"/>
      <c r="P41" s="48"/>
      <c r="Q41" s="41"/>
      <c r="R41" s="343"/>
      <c r="S41" s="344"/>
      <c r="T41" s="345"/>
    </row>
    <row r="42" spans="1:20" ht="92.25" customHeight="1" thickBot="1">
      <c r="A42" s="24" t="s">
        <v>39</v>
      </c>
      <c r="B42" s="12" t="s">
        <v>7</v>
      </c>
      <c r="C42" s="334"/>
      <c r="D42" s="337"/>
      <c r="E42" s="340"/>
      <c r="F42" s="331"/>
      <c r="P42" s="49"/>
      <c r="Q42" s="41"/>
      <c r="R42" s="343"/>
      <c r="S42" s="344"/>
      <c r="T42" s="345"/>
    </row>
    <row r="43" spans="1:20" s="31" customFormat="1" ht="46.5" customHeight="1" thickBot="1">
      <c r="A43" s="32" t="s">
        <v>40</v>
      </c>
      <c r="B43" s="28"/>
      <c r="C43" s="29">
        <f>E43*E4*6</f>
        <v>68140.800000000003</v>
      </c>
      <c r="D43" s="36">
        <f>E43*E4</f>
        <v>11356.800000000001</v>
      </c>
      <c r="E43" s="102">
        <f>E44+E47+E50+E55+E58+E61</f>
        <v>4.16</v>
      </c>
      <c r="F43" s="162">
        <v>68140.800000000003</v>
      </c>
      <c r="G43" s="97"/>
      <c r="H43" s="97"/>
      <c r="I43" s="97"/>
      <c r="J43" s="97"/>
      <c r="P43" s="55"/>
      <c r="Q43" s="44"/>
      <c r="R43" s="45"/>
      <c r="S43" s="56"/>
      <c r="T43" s="46"/>
    </row>
    <row r="44" spans="1:20" ht="26.25" thickBot="1">
      <c r="A44" s="7" t="s">
        <v>41</v>
      </c>
      <c r="B44" s="6"/>
      <c r="C44" s="364">
        <f>E44*D4*6</f>
        <v>4586.4000000000005</v>
      </c>
      <c r="D44" s="371">
        <f>E44*E4</f>
        <v>764.40000000000009</v>
      </c>
      <c r="E44" s="342">
        <v>0.28000000000000003</v>
      </c>
      <c r="F44" s="329"/>
      <c r="P44" s="48"/>
      <c r="Q44" s="57"/>
      <c r="R44" s="343"/>
      <c r="S44" s="345"/>
      <c r="T44" s="345"/>
    </row>
    <row r="45" spans="1:20" ht="15.75" thickBot="1">
      <c r="A45" s="24" t="s">
        <v>42</v>
      </c>
      <c r="B45" s="4" t="s">
        <v>7</v>
      </c>
      <c r="C45" s="333"/>
      <c r="D45" s="372"/>
      <c r="E45" s="339"/>
      <c r="F45" s="330"/>
      <c r="P45" s="49"/>
      <c r="Q45" s="58"/>
      <c r="R45" s="343"/>
      <c r="S45" s="345"/>
      <c r="T45" s="345"/>
    </row>
    <row r="46" spans="1:20" ht="68.25" customHeight="1" thickBot="1">
      <c r="A46" s="24" t="s">
        <v>43</v>
      </c>
      <c r="B46" s="4" t="s">
        <v>10</v>
      </c>
      <c r="C46" s="334"/>
      <c r="D46" s="373"/>
      <c r="E46" s="340"/>
      <c r="F46" s="331"/>
      <c r="P46" s="49"/>
      <c r="Q46" s="58"/>
      <c r="R46" s="343"/>
      <c r="S46" s="345"/>
      <c r="T46" s="345"/>
    </row>
    <row r="47" spans="1:20" ht="26.25" thickBot="1">
      <c r="A47" s="7" t="s">
        <v>44</v>
      </c>
      <c r="B47" s="6"/>
      <c r="C47" s="332">
        <f>D47*6</f>
        <v>19983.599999999999</v>
      </c>
      <c r="D47" s="335">
        <f>E47*E4</f>
        <v>3330.6</v>
      </c>
      <c r="E47" s="338">
        <v>1.22</v>
      </c>
      <c r="F47" s="329"/>
      <c r="P47" s="48"/>
      <c r="Q47" s="57"/>
      <c r="R47" s="343"/>
      <c r="S47" s="344"/>
      <c r="T47" s="345"/>
    </row>
    <row r="48" spans="1:20" ht="70.5" customHeight="1" thickBot="1">
      <c r="A48" s="24" t="s">
        <v>45</v>
      </c>
      <c r="B48" s="12" t="s">
        <v>46</v>
      </c>
      <c r="C48" s="333"/>
      <c r="D48" s="336"/>
      <c r="E48" s="339"/>
      <c r="F48" s="330"/>
      <c r="P48" s="49"/>
      <c r="Q48" s="41"/>
      <c r="R48" s="343"/>
      <c r="S48" s="344"/>
      <c r="T48" s="345"/>
    </row>
    <row r="49" spans="1:20" ht="59.25" customHeight="1" thickBot="1">
      <c r="A49" s="24" t="s">
        <v>47</v>
      </c>
      <c r="B49" s="4" t="s">
        <v>48</v>
      </c>
      <c r="C49" s="334"/>
      <c r="D49" s="337"/>
      <c r="E49" s="340"/>
      <c r="F49" s="331"/>
      <c r="P49" s="49"/>
      <c r="Q49" s="42"/>
      <c r="R49" s="343"/>
      <c r="S49" s="344"/>
      <c r="T49" s="345"/>
    </row>
    <row r="50" spans="1:20" ht="32.25" customHeight="1" thickBot="1">
      <c r="A50" s="7" t="s">
        <v>49</v>
      </c>
      <c r="B50" s="6"/>
      <c r="C50" s="335">
        <f>E50*D4*6</f>
        <v>14742</v>
      </c>
      <c r="D50" s="335">
        <f>E50*E4</f>
        <v>2457</v>
      </c>
      <c r="E50" s="338">
        <v>0.9</v>
      </c>
      <c r="F50" s="329"/>
      <c r="P50" s="48"/>
      <c r="Q50" s="57"/>
      <c r="R50" s="344"/>
      <c r="S50" s="344"/>
      <c r="T50" s="345"/>
    </row>
    <row r="51" spans="1:20" ht="36" customHeight="1" thickBot="1">
      <c r="A51" s="24" t="s">
        <v>50</v>
      </c>
      <c r="B51" s="12" t="s">
        <v>34</v>
      </c>
      <c r="C51" s="336"/>
      <c r="D51" s="336"/>
      <c r="E51" s="339"/>
      <c r="F51" s="330"/>
      <c r="P51" s="49"/>
      <c r="Q51" s="59"/>
      <c r="R51" s="344"/>
      <c r="S51" s="344"/>
      <c r="T51" s="345"/>
    </row>
    <row r="52" spans="1:20" ht="24.75" customHeight="1" thickBot="1">
      <c r="A52" s="13" t="s">
        <v>51</v>
      </c>
      <c r="B52" s="12" t="s">
        <v>34</v>
      </c>
      <c r="C52" s="336"/>
      <c r="D52" s="336"/>
      <c r="E52" s="339"/>
      <c r="F52" s="330"/>
      <c r="P52" s="60"/>
      <c r="Q52" s="59"/>
      <c r="R52" s="344"/>
      <c r="S52" s="344"/>
      <c r="T52" s="345"/>
    </row>
    <row r="53" spans="1:20" ht="25.5" customHeight="1" thickBot="1">
      <c r="A53" s="13" t="s">
        <v>52</v>
      </c>
      <c r="B53" s="12" t="s">
        <v>10</v>
      </c>
      <c r="C53" s="336"/>
      <c r="D53" s="336"/>
      <c r="E53" s="339"/>
      <c r="F53" s="330"/>
      <c r="P53" s="60"/>
      <c r="Q53" s="59"/>
      <c r="R53" s="344"/>
      <c r="S53" s="344"/>
      <c r="T53" s="345"/>
    </row>
    <row r="54" spans="1:20" ht="29.25" customHeight="1" thickBot="1">
      <c r="A54" s="24" t="s">
        <v>53</v>
      </c>
      <c r="B54" s="4" t="s">
        <v>34</v>
      </c>
      <c r="C54" s="337"/>
      <c r="D54" s="337"/>
      <c r="E54" s="340"/>
      <c r="F54" s="331"/>
      <c r="P54" s="49"/>
      <c r="Q54" s="58"/>
      <c r="R54" s="344"/>
      <c r="S54" s="344"/>
      <c r="T54" s="345"/>
    </row>
    <row r="55" spans="1:20" ht="26.25" thickBot="1">
      <c r="A55" s="7" t="s">
        <v>54</v>
      </c>
      <c r="B55" s="6"/>
      <c r="C55" s="335">
        <f>D55*6</f>
        <v>4258.8</v>
      </c>
      <c r="D55" s="335">
        <f>E55*E4</f>
        <v>709.80000000000007</v>
      </c>
      <c r="E55" s="338">
        <v>0.26</v>
      </c>
      <c r="F55" s="329"/>
      <c r="P55" s="48"/>
      <c r="Q55" s="57"/>
      <c r="R55" s="344"/>
      <c r="S55" s="344"/>
      <c r="T55" s="345"/>
    </row>
    <row r="56" spans="1:20" ht="55.5" customHeight="1" thickBot="1">
      <c r="A56" s="24" t="s">
        <v>55</v>
      </c>
      <c r="B56" s="4" t="s">
        <v>31</v>
      </c>
      <c r="C56" s="336"/>
      <c r="D56" s="336"/>
      <c r="E56" s="339"/>
      <c r="F56" s="330"/>
      <c r="P56" s="49"/>
      <c r="Q56" s="42"/>
      <c r="R56" s="344"/>
      <c r="S56" s="344"/>
      <c r="T56" s="345"/>
    </row>
    <row r="57" spans="1:20" ht="26.25" thickBot="1">
      <c r="A57" s="24" t="s">
        <v>56</v>
      </c>
      <c r="B57" s="4" t="s">
        <v>7</v>
      </c>
      <c r="C57" s="337"/>
      <c r="D57" s="337"/>
      <c r="E57" s="340"/>
      <c r="F57" s="331"/>
      <c r="P57" s="49"/>
      <c r="Q57" s="42"/>
      <c r="R57" s="344"/>
      <c r="S57" s="344"/>
      <c r="T57" s="345"/>
    </row>
    <row r="58" spans="1:20" ht="26.25" thickBot="1">
      <c r="A58" s="7" t="s">
        <v>57</v>
      </c>
      <c r="B58" s="6"/>
      <c r="C58" s="335">
        <f>D58*4</f>
        <v>2730</v>
      </c>
      <c r="D58" s="335">
        <f>E58*E4</f>
        <v>682.5</v>
      </c>
      <c r="E58" s="338">
        <v>0.25</v>
      </c>
      <c r="F58" s="399">
        <v>1813.81</v>
      </c>
      <c r="P58" s="48"/>
      <c r="Q58" s="57"/>
      <c r="R58" s="344"/>
      <c r="S58" s="344"/>
      <c r="T58" s="345"/>
    </row>
    <row r="59" spans="1:20" ht="30" customHeight="1" thickBot="1">
      <c r="A59" s="24" t="s">
        <v>58</v>
      </c>
      <c r="B59" s="4" t="s">
        <v>31</v>
      </c>
      <c r="C59" s="336"/>
      <c r="D59" s="336"/>
      <c r="E59" s="339"/>
      <c r="F59" s="400"/>
      <c r="P59" s="49"/>
      <c r="Q59" s="42"/>
      <c r="R59" s="344"/>
      <c r="S59" s="344"/>
      <c r="T59" s="345"/>
    </row>
    <row r="60" spans="1:20" ht="58.5" customHeight="1" thickBot="1">
      <c r="A60" s="24" t="s">
        <v>59</v>
      </c>
      <c r="B60" s="4" t="s">
        <v>10</v>
      </c>
      <c r="C60" s="337"/>
      <c r="D60" s="337"/>
      <c r="E60" s="340"/>
      <c r="F60" s="401"/>
      <c r="G60" s="96"/>
      <c r="P60" s="49"/>
      <c r="Q60" s="42"/>
      <c r="R60" s="344"/>
      <c r="S60" s="344"/>
      <c r="T60" s="345"/>
    </row>
    <row r="61" spans="1:20" ht="58.5" customHeight="1" thickBot="1">
      <c r="A61" s="7" t="s">
        <v>125</v>
      </c>
      <c r="B61" s="89" t="s">
        <v>83</v>
      </c>
      <c r="C61" s="254">
        <f>E61*D7*6</f>
        <v>42178.499999999993</v>
      </c>
      <c r="D61" s="254">
        <f>E61*E4</f>
        <v>3412.5</v>
      </c>
      <c r="E61" s="255">
        <v>1.25</v>
      </c>
      <c r="F61" s="250"/>
      <c r="G61" s="96"/>
      <c r="P61" s="253"/>
      <c r="Q61" s="42"/>
      <c r="R61" s="251"/>
      <c r="S61" s="251"/>
      <c r="T61" s="252"/>
    </row>
    <row r="62" spans="1:20" s="31" customFormat="1" ht="16.5" thickBot="1">
      <c r="A62" s="32" t="s">
        <v>60</v>
      </c>
      <c r="B62" s="28"/>
      <c r="C62" s="34">
        <f>E62*D4*6</f>
        <v>102375</v>
      </c>
      <c r="D62" s="34">
        <f>E62*E4</f>
        <v>17062.5</v>
      </c>
      <c r="E62" s="106">
        <f>E63+E69+E75+E80+E83</f>
        <v>6.25</v>
      </c>
      <c r="F62" s="162">
        <v>102375</v>
      </c>
      <c r="G62" s="97"/>
      <c r="H62" s="97"/>
      <c r="I62" s="97"/>
      <c r="K62" s="97"/>
      <c r="L62" s="161"/>
      <c r="P62" s="55"/>
      <c r="Q62" s="44"/>
      <c r="R62" s="61"/>
      <c r="S62" s="61"/>
      <c r="T62" s="62"/>
    </row>
    <row r="63" spans="1:20" ht="25.5">
      <c r="A63" s="153" t="s">
        <v>61</v>
      </c>
      <c r="B63" s="154"/>
      <c r="C63" s="341">
        <f>D63*6</f>
        <v>29647.800000000003</v>
      </c>
      <c r="D63" s="341">
        <f>E63*E4</f>
        <v>4941.3</v>
      </c>
      <c r="E63" s="342">
        <v>1.81</v>
      </c>
      <c r="F63" s="329"/>
      <c r="G63" s="96"/>
      <c r="P63" s="48"/>
      <c r="Q63" s="41"/>
      <c r="R63" s="344"/>
      <c r="S63" s="344"/>
      <c r="T63" s="345"/>
    </row>
    <row r="64" spans="1:20" ht="67.5" customHeight="1">
      <c r="A64" s="146" t="s">
        <v>62</v>
      </c>
      <c r="B64" s="147" t="s">
        <v>63</v>
      </c>
      <c r="C64" s="375"/>
      <c r="D64" s="336"/>
      <c r="E64" s="339"/>
      <c r="F64" s="330"/>
      <c r="P64" s="49"/>
      <c r="Q64" s="42"/>
      <c r="R64" s="344"/>
      <c r="S64" s="344"/>
      <c r="T64" s="345"/>
    </row>
    <row r="65" spans="1:20" ht="35.25" customHeight="1">
      <c r="A65" s="146" t="s">
        <v>123</v>
      </c>
      <c r="B65" s="147" t="s">
        <v>124</v>
      </c>
      <c r="C65" s="375"/>
      <c r="D65" s="336"/>
      <c r="E65" s="339"/>
      <c r="F65" s="330"/>
      <c r="P65" s="145"/>
      <c r="Q65" s="42"/>
      <c r="R65" s="344"/>
      <c r="S65" s="344"/>
      <c r="T65" s="345"/>
    </row>
    <row r="66" spans="1:20" ht="48.75" customHeight="1">
      <c r="A66" s="377" t="s">
        <v>91</v>
      </c>
      <c r="B66" s="379" t="s">
        <v>7</v>
      </c>
      <c r="C66" s="375"/>
      <c r="D66" s="336"/>
      <c r="E66" s="339"/>
      <c r="F66" s="330"/>
      <c r="P66" s="49"/>
      <c r="Q66" s="41"/>
      <c r="R66" s="344"/>
      <c r="S66" s="344"/>
      <c r="T66" s="345"/>
    </row>
    <row r="67" spans="1:20" ht="15" hidden="1" customHeight="1">
      <c r="A67" s="378"/>
      <c r="B67" s="380"/>
      <c r="C67" s="375"/>
      <c r="D67" s="336"/>
      <c r="E67" s="339"/>
      <c r="F67" s="330"/>
      <c r="P67" s="49"/>
      <c r="Q67" s="41"/>
      <c r="R67" s="344"/>
      <c r="S67" s="344"/>
      <c r="T67" s="345"/>
    </row>
    <row r="68" spans="1:20" ht="26.25" thickBot="1">
      <c r="A68" s="84" t="s">
        <v>65</v>
      </c>
      <c r="B68" s="86" t="s">
        <v>10</v>
      </c>
      <c r="C68" s="376"/>
      <c r="D68" s="337"/>
      <c r="E68" s="340"/>
      <c r="F68" s="331"/>
      <c r="P68" s="49"/>
      <c r="Q68" s="41"/>
      <c r="R68" s="344"/>
      <c r="S68" s="344"/>
      <c r="T68" s="345"/>
    </row>
    <row r="69" spans="1:20" ht="76.5" customHeight="1" thickBot="1">
      <c r="A69" s="7" t="s">
        <v>66</v>
      </c>
      <c r="B69" s="12"/>
      <c r="C69" s="335">
        <f>D69*6</f>
        <v>26208</v>
      </c>
      <c r="D69" s="335">
        <f>E69*E4</f>
        <v>4368</v>
      </c>
      <c r="E69" s="338">
        <v>1.6</v>
      </c>
      <c r="F69" s="329"/>
      <c r="P69" s="48"/>
      <c r="Q69" s="41"/>
      <c r="R69" s="344"/>
      <c r="S69" s="344"/>
      <c r="T69" s="345"/>
    </row>
    <row r="70" spans="1:20" ht="26.25" thickBot="1">
      <c r="A70" s="24" t="s">
        <v>67</v>
      </c>
      <c r="B70" s="4" t="s">
        <v>10</v>
      </c>
      <c r="C70" s="336"/>
      <c r="D70" s="336"/>
      <c r="E70" s="339"/>
      <c r="F70" s="330"/>
      <c r="P70" s="49"/>
      <c r="Q70" s="42"/>
      <c r="R70" s="344"/>
      <c r="S70" s="344"/>
      <c r="T70" s="345"/>
    </row>
    <row r="71" spans="1:20" ht="26.25" thickBot="1">
      <c r="A71" s="24" t="s">
        <v>68</v>
      </c>
      <c r="B71" s="4" t="s">
        <v>10</v>
      </c>
      <c r="C71" s="336"/>
      <c r="D71" s="336"/>
      <c r="E71" s="339"/>
      <c r="F71" s="330"/>
      <c r="P71" s="49"/>
      <c r="Q71" s="42"/>
      <c r="R71" s="344"/>
      <c r="S71" s="344"/>
      <c r="T71" s="345"/>
    </row>
    <row r="72" spans="1:20" ht="26.25" thickBot="1">
      <c r="A72" s="24" t="s">
        <v>69</v>
      </c>
      <c r="B72" s="4" t="s">
        <v>10</v>
      </c>
      <c r="C72" s="336"/>
      <c r="D72" s="336"/>
      <c r="E72" s="339"/>
      <c r="F72" s="330"/>
      <c r="P72" s="49"/>
      <c r="Q72" s="42"/>
      <c r="R72" s="344"/>
      <c r="S72" s="344"/>
      <c r="T72" s="345"/>
    </row>
    <row r="73" spans="1:20" ht="32.25" customHeight="1" thickBot="1">
      <c r="A73" s="24" t="s">
        <v>70</v>
      </c>
      <c r="B73" s="4" t="s">
        <v>10</v>
      </c>
      <c r="C73" s="336"/>
      <c r="D73" s="336"/>
      <c r="E73" s="339"/>
      <c r="F73" s="330"/>
      <c r="P73" s="49"/>
      <c r="Q73" s="42"/>
      <c r="R73" s="344"/>
      <c r="S73" s="344"/>
      <c r="T73" s="345"/>
    </row>
    <row r="74" spans="1:20" ht="15.75" thickBot="1">
      <c r="A74" s="24" t="s">
        <v>71</v>
      </c>
      <c r="B74" s="4" t="s">
        <v>72</v>
      </c>
      <c r="C74" s="337"/>
      <c r="D74" s="337"/>
      <c r="E74" s="340"/>
      <c r="F74" s="331"/>
      <c r="P74" s="49"/>
      <c r="Q74" s="42"/>
      <c r="R74" s="344"/>
      <c r="S74" s="344"/>
      <c r="T74" s="345"/>
    </row>
    <row r="75" spans="1:20" ht="15.75" thickBot="1">
      <c r="A75" s="7" t="s">
        <v>73</v>
      </c>
      <c r="B75" s="12"/>
      <c r="C75" s="335">
        <f>D75*6</f>
        <v>9828</v>
      </c>
      <c r="D75" s="335">
        <f>E75*E4</f>
        <v>1638</v>
      </c>
      <c r="E75" s="338">
        <v>0.6</v>
      </c>
      <c r="F75" s="329"/>
      <c r="P75" s="48"/>
      <c r="Q75" s="41"/>
      <c r="R75" s="344"/>
      <c r="S75" s="344"/>
      <c r="T75" s="345"/>
    </row>
    <row r="76" spans="1:20" ht="15.75" thickBot="1">
      <c r="A76" s="24" t="s">
        <v>74</v>
      </c>
      <c r="B76" s="12" t="s">
        <v>75</v>
      </c>
      <c r="C76" s="336"/>
      <c r="D76" s="336"/>
      <c r="E76" s="339"/>
      <c r="F76" s="330"/>
      <c r="P76" s="49"/>
      <c r="Q76" s="41"/>
      <c r="R76" s="344"/>
      <c r="S76" s="344"/>
      <c r="T76" s="345"/>
    </row>
    <row r="77" spans="1:20" ht="15.75" thickBot="1">
      <c r="A77" s="24" t="s">
        <v>76</v>
      </c>
      <c r="B77" s="12" t="s">
        <v>10</v>
      </c>
      <c r="C77" s="336"/>
      <c r="D77" s="336"/>
      <c r="E77" s="339"/>
      <c r="F77" s="330"/>
      <c r="P77" s="49"/>
      <c r="Q77" s="41"/>
      <c r="R77" s="344"/>
      <c r="S77" s="344"/>
      <c r="T77" s="345"/>
    </row>
    <row r="78" spans="1:20" ht="35.25" customHeight="1" thickBot="1">
      <c r="A78" s="347" t="s">
        <v>77</v>
      </c>
      <c r="B78" s="14"/>
      <c r="C78" s="336"/>
      <c r="D78" s="336"/>
      <c r="E78" s="339"/>
      <c r="F78" s="330"/>
      <c r="P78" s="346"/>
      <c r="Q78" s="49"/>
      <c r="R78" s="344"/>
      <c r="S78" s="344"/>
      <c r="T78" s="345"/>
    </row>
    <row r="79" spans="1:20" ht="15.75" thickBot="1">
      <c r="A79" s="348"/>
      <c r="B79" s="12" t="s">
        <v>72</v>
      </c>
      <c r="C79" s="337"/>
      <c r="D79" s="337"/>
      <c r="E79" s="340"/>
      <c r="F79" s="331"/>
      <c r="P79" s="346"/>
      <c r="Q79" s="41"/>
      <c r="R79" s="344"/>
      <c r="S79" s="344"/>
      <c r="T79" s="345"/>
    </row>
    <row r="80" spans="1:20" ht="15.75" thickBot="1">
      <c r="A80" s="7" t="s">
        <v>78</v>
      </c>
      <c r="B80" s="6"/>
      <c r="C80" s="332">
        <f>E80*D4*6</f>
        <v>26699.399999999998</v>
      </c>
      <c r="D80" s="335">
        <f>E80*E4</f>
        <v>4449.8999999999996</v>
      </c>
      <c r="E80" s="338">
        <v>1.63</v>
      </c>
      <c r="F80" s="329"/>
      <c r="P80" s="48"/>
      <c r="Q80" s="57"/>
      <c r="R80" s="343"/>
      <c r="S80" s="344"/>
      <c r="T80" s="345"/>
    </row>
    <row r="81" spans="1:20" ht="15.75" thickBot="1">
      <c r="A81" s="24" t="s">
        <v>79</v>
      </c>
      <c r="B81" s="4" t="s">
        <v>80</v>
      </c>
      <c r="C81" s="333"/>
      <c r="D81" s="336"/>
      <c r="E81" s="339"/>
      <c r="F81" s="330"/>
      <c r="P81" s="49"/>
      <c r="Q81" s="42"/>
      <c r="R81" s="343"/>
      <c r="S81" s="344"/>
      <c r="T81" s="345"/>
    </row>
    <row r="82" spans="1:20" ht="78" customHeight="1" thickBot="1">
      <c r="A82" s="24" t="s">
        <v>81</v>
      </c>
      <c r="B82" s="4" t="s">
        <v>10</v>
      </c>
      <c r="C82" s="333"/>
      <c r="D82" s="337"/>
      <c r="E82" s="340"/>
      <c r="F82" s="331"/>
      <c r="P82" s="49"/>
      <c r="Q82" s="42"/>
      <c r="R82" s="343"/>
      <c r="S82" s="344"/>
      <c r="T82" s="345"/>
    </row>
    <row r="83" spans="1:20" ht="52.5" customHeight="1" thickBot="1">
      <c r="A83" s="7" t="s">
        <v>82</v>
      </c>
      <c r="B83" s="101" t="s">
        <v>83</v>
      </c>
      <c r="C83" s="279">
        <f>E83*D4*6</f>
        <v>9991.7999999999993</v>
      </c>
      <c r="D83" s="25">
        <f>E83*E4</f>
        <v>1665.3</v>
      </c>
      <c r="E83" s="103">
        <v>0.61</v>
      </c>
      <c r="F83" s="108"/>
      <c r="J83" s="160"/>
      <c r="P83" s="48"/>
      <c r="Q83" s="42"/>
      <c r="R83" s="53"/>
      <c r="S83" s="53"/>
      <c r="T83" s="54"/>
    </row>
    <row r="84" spans="1:20" s="31" customFormat="1" ht="25.5" customHeight="1" thickBot="1">
      <c r="A84" s="27" t="s">
        <v>84</v>
      </c>
      <c r="B84" s="159"/>
      <c r="C84" s="92">
        <v>0</v>
      </c>
      <c r="D84" s="34">
        <v>0</v>
      </c>
      <c r="E84" s="106">
        <v>0</v>
      </c>
      <c r="F84" s="109"/>
      <c r="P84" s="43"/>
      <c r="Q84" s="63"/>
      <c r="R84" s="61"/>
      <c r="S84" s="61"/>
      <c r="T84" s="62"/>
    </row>
    <row r="85" spans="1:20" ht="24.75" customHeight="1" thickBot="1">
      <c r="A85" s="15" t="s">
        <v>85</v>
      </c>
      <c r="B85" s="12" t="s">
        <v>46</v>
      </c>
      <c r="C85" s="26">
        <f>D85*3</f>
        <v>2047.5</v>
      </c>
      <c r="D85" s="26">
        <f>E85*E4</f>
        <v>682.5</v>
      </c>
      <c r="E85" s="107">
        <v>0.25</v>
      </c>
      <c r="F85" s="202">
        <v>2047.5</v>
      </c>
      <c r="P85" s="64"/>
      <c r="Q85" s="41"/>
      <c r="R85" s="65"/>
      <c r="S85" s="65"/>
      <c r="T85" s="66"/>
    </row>
    <row r="86" spans="1:20" ht="81.75" customHeight="1" thickBot="1">
      <c r="A86" s="27" t="s">
        <v>119</v>
      </c>
      <c r="B86" s="94"/>
      <c r="C86" s="34">
        <v>0</v>
      </c>
      <c r="D86" s="34">
        <v>0</v>
      </c>
      <c r="E86" s="106">
        <v>0</v>
      </c>
      <c r="F86" s="108"/>
      <c r="P86" s="64"/>
      <c r="Q86" s="41"/>
      <c r="R86" s="65"/>
      <c r="S86" s="65"/>
      <c r="T86" s="66"/>
    </row>
    <row r="87" spans="1:20" ht="81.75" customHeight="1" thickBot="1">
      <c r="A87" s="27" t="s">
        <v>126</v>
      </c>
      <c r="B87" s="94"/>
      <c r="C87" s="34">
        <v>1729.92</v>
      </c>
      <c r="D87" s="34"/>
      <c r="E87" s="106"/>
      <c r="F87" s="236">
        <v>1729.92</v>
      </c>
      <c r="P87" s="64"/>
      <c r="Q87" s="41"/>
      <c r="R87" s="65"/>
      <c r="S87" s="65"/>
      <c r="T87" s="66"/>
    </row>
    <row r="88" spans="1:20" ht="81.75" customHeight="1" thickBot="1">
      <c r="A88" s="27" t="s">
        <v>129</v>
      </c>
      <c r="B88" s="94"/>
      <c r="C88" s="34">
        <v>824.88</v>
      </c>
      <c r="D88" s="34"/>
      <c r="E88" s="106"/>
      <c r="F88" s="236">
        <v>824.88</v>
      </c>
      <c r="P88" s="64"/>
      <c r="Q88" s="41"/>
      <c r="R88" s="65"/>
      <c r="S88" s="65"/>
      <c r="T88" s="66"/>
    </row>
    <row r="89" spans="1:20" ht="31.5" customHeight="1" thickBot="1">
      <c r="A89" s="5" t="s">
        <v>86</v>
      </c>
      <c r="B89" s="16"/>
      <c r="C89" s="26">
        <f>C7+C43+C62+C87+C88+C85</f>
        <v>208860.90000000002</v>
      </c>
      <c r="D89" s="26">
        <f>D85+D62+D43+D7</f>
        <v>34725.600000000006</v>
      </c>
      <c r="E89" s="107">
        <f>E62+E43+E7</f>
        <v>12.469999999999999</v>
      </c>
      <c r="F89" s="164">
        <f>F7+F43+F62+F87+F88+F85</f>
        <v>208860.90000000002</v>
      </c>
      <c r="P89" s="67"/>
      <c r="Q89" s="68"/>
      <c r="R89" s="65"/>
      <c r="S89" s="65"/>
      <c r="T89" s="66"/>
    </row>
    <row r="90" spans="1:20" ht="16.5">
      <c r="A90" s="326" t="s">
        <v>132</v>
      </c>
      <c r="B90" s="327"/>
      <c r="C90" s="327"/>
      <c r="D90" s="328"/>
      <c r="E90" s="141"/>
      <c r="F90" s="163">
        <v>60039.46</v>
      </c>
    </row>
    <row r="91" spans="1:20" ht="16.5">
      <c r="A91" s="151" t="s">
        <v>133</v>
      </c>
      <c r="B91" s="152"/>
      <c r="C91" s="152"/>
      <c r="D91" s="152"/>
      <c r="E91" s="141"/>
      <c r="F91" s="163">
        <f>F89+F90-F92</f>
        <v>213349.85000000003</v>
      </c>
    </row>
    <row r="92" spans="1:20" ht="15.75">
      <c r="A92" s="139" t="s">
        <v>137</v>
      </c>
      <c r="B92" s="140"/>
      <c r="C92" s="140"/>
      <c r="D92" s="140"/>
      <c r="E92" s="142"/>
      <c r="F92" s="163">
        <v>55550.51</v>
      </c>
    </row>
    <row r="93" spans="1:20">
      <c r="C93" s="96"/>
    </row>
    <row r="94" spans="1:20">
      <c r="A94" s="137" t="s">
        <v>121</v>
      </c>
    </row>
    <row r="95" spans="1:20">
      <c r="A95" s="137"/>
    </row>
    <row r="96" spans="1:20">
      <c r="A96" s="137" t="s">
        <v>122</v>
      </c>
    </row>
  </sheetData>
  <mergeCells count="133">
    <mergeCell ref="A90:D90"/>
    <mergeCell ref="A66:A67"/>
    <mergeCell ref="B66:B67"/>
    <mergeCell ref="C13:C15"/>
    <mergeCell ref="D13:D15"/>
    <mergeCell ref="E13:E15"/>
    <mergeCell ref="R13:R15"/>
    <mergeCell ref="S13:S15"/>
    <mergeCell ref="T13:T15"/>
    <mergeCell ref="C29:C34"/>
    <mergeCell ref="D29:D34"/>
    <mergeCell ref="E29:E34"/>
    <mergeCell ref="R29:R34"/>
    <mergeCell ref="S29:S34"/>
    <mergeCell ref="T29:T34"/>
    <mergeCell ref="C25:C28"/>
    <mergeCell ref="D25:D28"/>
    <mergeCell ref="E25:E28"/>
    <mergeCell ref="R25:R28"/>
    <mergeCell ref="S25:S28"/>
    <mergeCell ref="T25:T28"/>
    <mergeCell ref="C39:C40"/>
    <mergeCell ref="D39:D40"/>
    <mergeCell ref="E39:E40"/>
    <mergeCell ref="A2:E2"/>
    <mergeCell ref="P2:T2"/>
    <mergeCell ref="C8:C12"/>
    <mergeCell ref="D8:D12"/>
    <mergeCell ref="E8:E12"/>
    <mergeCell ref="R8:R12"/>
    <mergeCell ref="S8:S12"/>
    <mergeCell ref="T8:T12"/>
    <mergeCell ref="C19:C24"/>
    <mergeCell ref="D19:D24"/>
    <mergeCell ref="E19:E24"/>
    <mergeCell ref="R19:R24"/>
    <mergeCell ref="S19:S24"/>
    <mergeCell ref="T19:T24"/>
    <mergeCell ref="C16:C18"/>
    <mergeCell ref="D16:D18"/>
    <mergeCell ref="E16:E18"/>
    <mergeCell ref="R16:R18"/>
    <mergeCell ref="S16:S18"/>
    <mergeCell ref="T16:T18"/>
    <mergeCell ref="F8:F12"/>
    <mergeCell ref="F13:F15"/>
    <mergeCell ref="F16:F18"/>
    <mergeCell ref="F19:F20"/>
    <mergeCell ref="R39:R40"/>
    <mergeCell ref="S39:S40"/>
    <mergeCell ref="T39:T40"/>
    <mergeCell ref="C35:C37"/>
    <mergeCell ref="D35:D37"/>
    <mergeCell ref="E35:E37"/>
    <mergeCell ref="R35:R37"/>
    <mergeCell ref="S35:S37"/>
    <mergeCell ref="T35:T37"/>
    <mergeCell ref="C44:C46"/>
    <mergeCell ref="D44:D46"/>
    <mergeCell ref="E44:E46"/>
    <mergeCell ref="R44:R46"/>
    <mergeCell ref="S44:S46"/>
    <mergeCell ref="T44:T46"/>
    <mergeCell ref="C41:C42"/>
    <mergeCell ref="D41:D42"/>
    <mergeCell ref="E41:E42"/>
    <mergeCell ref="R41:R42"/>
    <mergeCell ref="S41:S42"/>
    <mergeCell ref="T41:T42"/>
    <mergeCell ref="F44:F46"/>
    <mergeCell ref="C50:C54"/>
    <mergeCell ref="D50:D54"/>
    <mergeCell ref="E50:E54"/>
    <mergeCell ref="R50:R54"/>
    <mergeCell ref="S50:S54"/>
    <mergeCell ref="T50:T54"/>
    <mergeCell ref="C47:C49"/>
    <mergeCell ref="D47:D49"/>
    <mergeCell ref="E47:E49"/>
    <mergeCell ref="R47:R49"/>
    <mergeCell ref="S47:S49"/>
    <mergeCell ref="T47:T49"/>
    <mergeCell ref="F47:F49"/>
    <mergeCell ref="F50:F54"/>
    <mergeCell ref="C58:C60"/>
    <mergeCell ref="D58:D60"/>
    <mergeCell ref="E58:E60"/>
    <mergeCell ref="R58:R60"/>
    <mergeCell ref="S58:S60"/>
    <mergeCell ref="T58:T60"/>
    <mergeCell ref="C55:C57"/>
    <mergeCell ref="D55:D57"/>
    <mergeCell ref="E55:E57"/>
    <mergeCell ref="R55:R57"/>
    <mergeCell ref="S55:S57"/>
    <mergeCell ref="T55:T57"/>
    <mergeCell ref="F55:F57"/>
    <mergeCell ref="F58:F60"/>
    <mergeCell ref="R69:R74"/>
    <mergeCell ref="S69:S74"/>
    <mergeCell ref="T69:T74"/>
    <mergeCell ref="C63:C68"/>
    <mergeCell ref="D63:D68"/>
    <mergeCell ref="E63:E68"/>
    <mergeCell ref="R63:R68"/>
    <mergeCell ref="S63:S68"/>
    <mergeCell ref="T63:T68"/>
    <mergeCell ref="F63:F68"/>
    <mergeCell ref="F69:F74"/>
    <mergeCell ref="F21:F24"/>
    <mergeCell ref="F25:F28"/>
    <mergeCell ref="F29:F34"/>
    <mergeCell ref="F35:F37"/>
    <mergeCell ref="F39:F42"/>
    <mergeCell ref="S80:S82"/>
    <mergeCell ref="T80:T82"/>
    <mergeCell ref="A78:A79"/>
    <mergeCell ref="P78:P79"/>
    <mergeCell ref="C80:C82"/>
    <mergeCell ref="D80:D82"/>
    <mergeCell ref="E80:E82"/>
    <mergeCell ref="R80:R82"/>
    <mergeCell ref="C75:C79"/>
    <mergeCell ref="D75:D79"/>
    <mergeCell ref="E75:E79"/>
    <mergeCell ref="R75:R79"/>
    <mergeCell ref="S75:S79"/>
    <mergeCell ref="T75:T79"/>
    <mergeCell ref="F75:F79"/>
    <mergeCell ref="F80:F82"/>
    <mergeCell ref="C69:C74"/>
    <mergeCell ref="D69:D74"/>
    <mergeCell ref="E69:E74"/>
  </mergeCells>
  <pageMargins left="0.31496062992125984" right="0.31496062992125984" top="0.39370078740157483" bottom="0.3149606299212598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ИНД 5</vt:lpstr>
      <vt:lpstr>ИНД 45 </vt:lpstr>
      <vt:lpstr>ИНД 49</vt:lpstr>
      <vt:lpstr>Ленинград.5</vt:lpstr>
      <vt:lpstr>Ленинград.15 а</vt:lpstr>
      <vt:lpstr>Ленинград.23 </vt:lpstr>
      <vt:lpstr>Ленинград.23а</vt:lpstr>
      <vt:lpstr>Ленинградская,24</vt:lpstr>
      <vt:lpstr>Ленинград.28</vt:lpstr>
      <vt:lpstr>Ленина 10</vt:lpstr>
      <vt:lpstr>Ленина 14</vt:lpstr>
      <vt:lpstr>Ленина 16</vt:lpstr>
      <vt:lpstr>Ленина 18</vt:lpstr>
      <vt:lpstr>Ленина 19</vt:lpstr>
      <vt:lpstr>Ленина 21</vt:lpstr>
      <vt:lpstr>Ленина 23</vt:lpstr>
      <vt:lpstr>Ленина 25</vt:lpstr>
      <vt:lpstr>Гагарина 50</vt:lpstr>
      <vt:lpstr>Роза Л. 41</vt:lpstr>
      <vt:lpstr>Роза Л. 43</vt:lpstr>
      <vt:lpstr>Бубнова 18</vt:lpstr>
      <vt:lpstr>Бубнова 27</vt:lpstr>
      <vt:lpstr>Андроновых 1</vt:lpstr>
      <vt:lpstr>Андроновых 3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Bait</cp:lastModifiedBy>
  <cp:lastPrinted>2019-04-04T03:13:57Z</cp:lastPrinted>
  <dcterms:created xsi:type="dcterms:W3CDTF">2014-10-20T16:13:53Z</dcterms:created>
  <dcterms:modified xsi:type="dcterms:W3CDTF">2019-04-04T03:29:47Z</dcterms:modified>
</cp:coreProperties>
</file>